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mrobben\Documents\Personal\Elder Golf\2019\Website Documents\"/>
    </mc:Choice>
  </mc:AlternateContent>
  <bookViews>
    <workbookView xWindow="0" yWindow="0" windowWidth="24000" windowHeight="9510" activeTab="2"/>
  </bookViews>
  <sheets>
    <sheet name="Individual" sheetId="1" r:id="rId1"/>
    <sheet name="Team" sheetId="2" r:id="rId2"/>
    <sheet name="Team Results" sheetId="3" r:id="rId3"/>
    <sheet name="Individual Results" sheetId="4" r:id="rId4"/>
  </sheets>
  <definedNames>
    <definedName name="_xlnm._FilterDatabase" localSheetId="3" hidden="1">'Individual Results'!$B$6:$D$101</definedName>
    <definedName name="_xlnm._FilterDatabase" localSheetId="2" hidden="1">'Team Results'!$B$6:$C$25</definedName>
    <definedName name="_xlnm.Print_Titles" localSheetId="0">Individual!$1:$4</definedName>
    <definedName name="_xlnm.Print_Titles" localSheetId="3">'Individual Results'!$1:$6</definedName>
    <definedName name="_xlnm.Print_Titles" localSheetId="1">Team!$1:$2</definedName>
    <definedName name="_xlnm.Print_Titles" localSheetId="2">'Team Results'!#REF!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2" i="2" l="1"/>
  <c r="I42" i="2"/>
  <c r="X22" i="1"/>
  <c r="X62" i="1"/>
  <c r="N88" i="1"/>
  <c r="N116" i="1"/>
  <c r="A10" i="4"/>
  <c r="A16" i="4"/>
  <c r="A34" i="4"/>
  <c r="A59" i="4"/>
  <c r="A70" i="4"/>
  <c r="A76" i="4"/>
  <c r="A77" i="4"/>
  <c r="A78" i="4"/>
  <c r="A84" i="4"/>
  <c r="A87" i="4"/>
  <c r="A88" i="4"/>
  <c r="A93" i="4"/>
  <c r="A94" i="4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N102" i="1"/>
  <c r="L57" i="2"/>
  <c r="X102" i="1"/>
  <c r="M57" i="2"/>
  <c r="N57" i="2"/>
  <c r="N103" i="1"/>
  <c r="L58" i="2"/>
  <c r="X103" i="1"/>
  <c r="M58" i="2"/>
  <c r="N58" i="2"/>
  <c r="N104" i="1"/>
  <c r="L59" i="2"/>
  <c r="X104" i="1"/>
  <c r="M59" i="2"/>
  <c r="N59" i="2"/>
  <c r="N105" i="1"/>
  <c r="L60" i="2"/>
  <c r="X105" i="1"/>
  <c r="M60" i="2"/>
  <c r="N60" i="2"/>
  <c r="N106" i="1"/>
  <c r="L61" i="2"/>
  <c r="X106" i="1"/>
  <c r="M61" i="2"/>
  <c r="N61" i="2"/>
  <c r="N62" i="2"/>
  <c r="Y106" i="1"/>
  <c r="G17" i="2"/>
  <c r="H17" i="2"/>
  <c r="G18" i="2"/>
  <c r="H18" i="2"/>
  <c r="G20" i="2"/>
  <c r="H20" i="2"/>
  <c r="G21" i="2"/>
  <c r="H21" i="2"/>
  <c r="N45" i="1"/>
  <c r="N118" i="1"/>
  <c r="X118" i="1"/>
  <c r="Y118" i="1"/>
  <c r="D82" i="4"/>
  <c r="N117" i="1"/>
  <c r="X117" i="1"/>
  <c r="Y117" i="1"/>
  <c r="D60" i="4"/>
  <c r="X116" i="1"/>
  <c r="Y116" i="1"/>
  <c r="D66" i="4"/>
  <c r="N115" i="1"/>
  <c r="X115" i="1"/>
  <c r="Y115" i="1"/>
  <c r="D49" i="4"/>
  <c r="N114" i="1"/>
  <c r="X114" i="1"/>
  <c r="Y114" i="1"/>
  <c r="D43" i="4"/>
  <c r="B82" i="4"/>
  <c r="B60" i="4"/>
  <c r="B66" i="4"/>
  <c r="B49" i="4"/>
  <c r="B43" i="4"/>
  <c r="N22" i="1"/>
  <c r="Y22" i="1"/>
  <c r="D76" i="4"/>
  <c r="N21" i="1"/>
  <c r="X21" i="1"/>
  <c r="Y21" i="1"/>
  <c r="D77" i="4"/>
  <c r="N20" i="1"/>
  <c r="X20" i="1"/>
  <c r="Y20" i="1"/>
  <c r="D65" i="4"/>
  <c r="N19" i="1"/>
  <c r="X19" i="1"/>
  <c r="Y19" i="1"/>
  <c r="D71" i="4"/>
  <c r="N72" i="1"/>
  <c r="L37" i="2"/>
  <c r="X72" i="1"/>
  <c r="M37" i="2"/>
  <c r="N37" i="2"/>
  <c r="N73" i="1"/>
  <c r="L38" i="2"/>
  <c r="X73" i="1"/>
  <c r="M38" i="2"/>
  <c r="N38" i="2"/>
  <c r="N74" i="1"/>
  <c r="L39" i="2"/>
  <c r="X74" i="1"/>
  <c r="M39" i="2"/>
  <c r="N39" i="2"/>
  <c r="N75" i="1"/>
  <c r="L40" i="2"/>
  <c r="X75" i="1"/>
  <c r="M40" i="2"/>
  <c r="N40" i="2"/>
  <c r="N76" i="1"/>
  <c r="L41" i="2"/>
  <c r="X76" i="1"/>
  <c r="M41" i="2"/>
  <c r="N41" i="2"/>
  <c r="N42" i="2"/>
  <c r="N66" i="1"/>
  <c r="G37" i="2"/>
  <c r="X66" i="1"/>
  <c r="H37" i="2"/>
  <c r="I37" i="2"/>
  <c r="N67" i="1"/>
  <c r="G38" i="2"/>
  <c r="X67" i="1"/>
  <c r="H38" i="2"/>
  <c r="I38" i="2"/>
  <c r="N68" i="1"/>
  <c r="G39" i="2"/>
  <c r="X68" i="1"/>
  <c r="H39" i="2"/>
  <c r="I39" i="2"/>
  <c r="N69" i="1"/>
  <c r="G40" i="2"/>
  <c r="X69" i="1"/>
  <c r="H40" i="2"/>
  <c r="I40" i="2"/>
  <c r="N70" i="1"/>
  <c r="G41" i="2"/>
  <c r="X70" i="1"/>
  <c r="H41" i="2"/>
  <c r="I41" i="2"/>
  <c r="N60" i="1"/>
  <c r="B37" i="2"/>
  <c r="X60" i="1"/>
  <c r="C37" i="2"/>
  <c r="D37" i="2"/>
  <c r="N61" i="1"/>
  <c r="B38" i="2"/>
  <c r="X61" i="1"/>
  <c r="C38" i="2"/>
  <c r="D38" i="2"/>
  <c r="N62" i="1"/>
  <c r="B39" i="2"/>
  <c r="C39" i="2"/>
  <c r="D39" i="2"/>
  <c r="N63" i="1"/>
  <c r="B40" i="2"/>
  <c r="X63" i="1"/>
  <c r="C40" i="2"/>
  <c r="D40" i="2"/>
  <c r="N64" i="1"/>
  <c r="B41" i="2"/>
  <c r="X64" i="1"/>
  <c r="C41" i="2"/>
  <c r="D41" i="2"/>
  <c r="D42" i="2"/>
  <c r="N54" i="1"/>
  <c r="L27" i="2"/>
  <c r="X54" i="1"/>
  <c r="M27" i="2"/>
  <c r="N27" i="2"/>
  <c r="N55" i="1"/>
  <c r="L28" i="2"/>
  <c r="X55" i="1"/>
  <c r="M28" i="2"/>
  <c r="N28" i="2"/>
  <c r="N56" i="1"/>
  <c r="L29" i="2"/>
  <c r="X56" i="1"/>
  <c r="M29" i="2"/>
  <c r="N29" i="2"/>
  <c r="N57" i="1"/>
  <c r="L30" i="2"/>
  <c r="X57" i="1"/>
  <c r="M30" i="2"/>
  <c r="N30" i="2"/>
  <c r="N58" i="1"/>
  <c r="L31" i="2"/>
  <c r="X58" i="1"/>
  <c r="M31" i="2"/>
  <c r="N31" i="2"/>
  <c r="N32" i="2"/>
  <c r="N48" i="1"/>
  <c r="G27" i="2"/>
  <c r="X48" i="1"/>
  <c r="H27" i="2"/>
  <c r="I27" i="2"/>
  <c r="N49" i="1"/>
  <c r="G28" i="2"/>
  <c r="X49" i="1"/>
  <c r="H28" i="2"/>
  <c r="I28" i="2"/>
  <c r="N50" i="1"/>
  <c r="G29" i="2"/>
  <c r="X50" i="1"/>
  <c r="H29" i="2"/>
  <c r="I29" i="2"/>
  <c r="N51" i="1"/>
  <c r="G30" i="2"/>
  <c r="X51" i="1"/>
  <c r="H30" i="2"/>
  <c r="I30" i="2"/>
  <c r="N52" i="1"/>
  <c r="G31" i="2"/>
  <c r="X52" i="1"/>
  <c r="H31" i="2"/>
  <c r="I31" i="2"/>
  <c r="I32" i="2"/>
  <c r="N42" i="1"/>
  <c r="B27" i="2"/>
  <c r="X42" i="1"/>
  <c r="C27" i="2"/>
  <c r="D27" i="2"/>
  <c r="N43" i="1"/>
  <c r="B28" i="2"/>
  <c r="X43" i="1"/>
  <c r="C28" i="2"/>
  <c r="D28" i="2"/>
  <c r="N44" i="1"/>
  <c r="B29" i="2"/>
  <c r="X44" i="1"/>
  <c r="C29" i="2"/>
  <c r="D29" i="2"/>
  <c r="B30" i="2"/>
  <c r="X45" i="1"/>
  <c r="C30" i="2"/>
  <c r="D30" i="2"/>
  <c r="N46" i="1"/>
  <c r="B31" i="2"/>
  <c r="X46" i="1"/>
  <c r="C31" i="2"/>
  <c r="D31" i="2"/>
  <c r="D32" i="2"/>
  <c r="N36" i="1"/>
  <c r="L17" i="2"/>
  <c r="X36" i="1"/>
  <c r="M17" i="2"/>
  <c r="N17" i="2"/>
  <c r="N37" i="1"/>
  <c r="L18" i="2"/>
  <c r="X37" i="1"/>
  <c r="M18" i="2"/>
  <c r="N18" i="2"/>
  <c r="N38" i="1"/>
  <c r="L19" i="2"/>
  <c r="X38" i="1"/>
  <c r="M19" i="2"/>
  <c r="N19" i="2"/>
  <c r="N39" i="1"/>
  <c r="L20" i="2"/>
  <c r="X39" i="1"/>
  <c r="M20" i="2"/>
  <c r="N20" i="2"/>
  <c r="N40" i="1"/>
  <c r="L21" i="2"/>
  <c r="X40" i="1"/>
  <c r="M21" i="2"/>
  <c r="N21" i="2"/>
  <c r="N24" i="1"/>
  <c r="X24" i="1"/>
  <c r="Y24" i="1"/>
  <c r="D17" i="2"/>
  <c r="N25" i="1"/>
  <c r="X25" i="1"/>
  <c r="Y25" i="1"/>
  <c r="D18" i="2"/>
  <c r="N26" i="1"/>
  <c r="X26" i="1"/>
  <c r="Y26" i="1"/>
  <c r="D19" i="2"/>
  <c r="N27" i="1"/>
  <c r="X27" i="1"/>
  <c r="Y27" i="1"/>
  <c r="D20" i="2"/>
  <c r="N28" i="1"/>
  <c r="X28" i="1"/>
  <c r="Y28" i="1"/>
  <c r="D21" i="2"/>
  <c r="D22" i="2"/>
  <c r="N18" i="1"/>
  <c r="L7" i="2"/>
  <c r="X18" i="1"/>
  <c r="M7" i="2"/>
  <c r="N7" i="2"/>
  <c r="L8" i="2"/>
  <c r="M8" i="2"/>
  <c r="N8" i="2"/>
  <c r="L9" i="2"/>
  <c r="M9" i="2"/>
  <c r="N9" i="2"/>
  <c r="L10" i="2"/>
  <c r="M10" i="2"/>
  <c r="N10" i="2"/>
  <c r="L11" i="2"/>
  <c r="M11" i="2"/>
  <c r="N11" i="2"/>
  <c r="N12" i="2"/>
  <c r="N12" i="1"/>
  <c r="G7" i="2"/>
  <c r="X12" i="1"/>
  <c r="H7" i="2"/>
  <c r="I7" i="2"/>
  <c r="N13" i="1"/>
  <c r="G8" i="2"/>
  <c r="X13" i="1"/>
  <c r="H8" i="2"/>
  <c r="I8" i="2"/>
  <c r="N14" i="1"/>
  <c r="G9" i="2"/>
  <c r="X14" i="1"/>
  <c r="H9" i="2"/>
  <c r="I9" i="2"/>
  <c r="N15" i="1"/>
  <c r="G10" i="2"/>
  <c r="X15" i="1"/>
  <c r="H10" i="2"/>
  <c r="I10" i="2"/>
  <c r="N16" i="1"/>
  <c r="G11" i="2"/>
  <c r="X16" i="1"/>
  <c r="H11" i="2"/>
  <c r="I11" i="2"/>
  <c r="I12" i="2"/>
  <c r="N10" i="1"/>
  <c r="B11" i="2"/>
  <c r="X10" i="1"/>
  <c r="C11" i="2"/>
  <c r="D11" i="2"/>
  <c r="N6" i="1"/>
  <c r="X6" i="1"/>
  <c r="Y6" i="1"/>
  <c r="D7" i="2"/>
  <c r="N7" i="1"/>
  <c r="B8" i="2"/>
  <c r="X7" i="1"/>
  <c r="C8" i="2"/>
  <c r="D8" i="2"/>
  <c r="N8" i="1"/>
  <c r="B9" i="2"/>
  <c r="X8" i="1"/>
  <c r="C9" i="2"/>
  <c r="D9" i="2"/>
  <c r="N9" i="1"/>
  <c r="B10" i="2"/>
  <c r="X9" i="1"/>
  <c r="C10" i="2"/>
  <c r="D10" i="2"/>
  <c r="D12" i="2"/>
  <c r="L67" i="2"/>
  <c r="M67" i="2"/>
  <c r="N67" i="2"/>
  <c r="L68" i="2"/>
  <c r="M68" i="2"/>
  <c r="N68" i="2"/>
  <c r="L69" i="2"/>
  <c r="M69" i="2"/>
  <c r="N69" i="2"/>
  <c r="L70" i="2"/>
  <c r="M70" i="2"/>
  <c r="N70" i="2"/>
  <c r="L71" i="2"/>
  <c r="M71" i="2"/>
  <c r="N71" i="2"/>
  <c r="N72" i="2"/>
  <c r="N108" i="1"/>
  <c r="B67" i="2"/>
  <c r="X108" i="1"/>
  <c r="C67" i="2"/>
  <c r="D67" i="2"/>
  <c r="N109" i="1"/>
  <c r="B68" i="2"/>
  <c r="X109" i="1"/>
  <c r="C68" i="2"/>
  <c r="D68" i="2"/>
  <c r="N110" i="1"/>
  <c r="B69" i="2"/>
  <c r="X110" i="1"/>
  <c r="C69" i="2"/>
  <c r="D69" i="2"/>
  <c r="N111" i="1"/>
  <c r="B70" i="2"/>
  <c r="X111" i="1"/>
  <c r="C70" i="2"/>
  <c r="D70" i="2"/>
  <c r="N112" i="1"/>
  <c r="B71" i="2"/>
  <c r="X112" i="1"/>
  <c r="C71" i="2"/>
  <c r="D71" i="2"/>
  <c r="D72" i="2"/>
  <c r="N96" i="1"/>
  <c r="B57" i="2"/>
  <c r="X96" i="1"/>
  <c r="C57" i="2"/>
  <c r="D57" i="2"/>
  <c r="N97" i="1"/>
  <c r="B58" i="2"/>
  <c r="X97" i="1"/>
  <c r="C58" i="2"/>
  <c r="D58" i="2"/>
  <c r="N98" i="1"/>
  <c r="B59" i="2"/>
  <c r="X98" i="1"/>
  <c r="C59" i="2"/>
  <c r="D59" i="2"/>
  <c r="N99" i="1"/>
  <c r="B60" i="2"/>
  <c r="X99" i="1"/>
  <c r="C60" i="2"/>
  <c r="D60" i="2"/>
  <c r="N100" i="1"/>
  <c r="B61" i="2"/>
  <c r="X100" i="1"/>
  <c r="C61" i="2"/>
  <c r="D61" i="2"/>
  <c r="D62" i="2"/>
  <c r="N90" i="1"/>
  <c r="L47" i="2"/>
  <c r="X90" i="1"/>
  <c r="M47" i="2"/>
  <c r="N47" i="2"/>
  <c r="N91" i="1"/>
  <c r="L48" i="2"/>
  <c r="X91" i="1"/>
  <c r="M48" i="2"/>
  <c r="N48" i="2"/>
  <c r="N92" i="1"/>
  <c r="L49" i="2"/>
  <c r="X92" i="1"/>
  <c r="M49" i="2"/>
  <c r="N49" i="2"/>
  <c r="N93" i="1"/>
  <c r="L50" i="2"/>
  <c r="X93" i="1"/>
  <c r="M50" i="2"/>
  <c r="N50" i="2"/>
  <c r="N94" i="1"/>
  <c r="L51" i="2"/>
  <c r="X94" i="1"/>
  <c r="M51" i="2"/>
  <c r="N51" i="2"/>
  <c r="N52" i="2"/>
  <c r="N84" i="1"/>
  <c r="G47" i="2"/>
  <c r="X84" i="1"/>
  <c r="H47" i="2"/>
  <c r="I47" i="2"/>
  <c r="N85" i="1"/>
  <c r="G48" i="2"/>
  <c r="X85" i="1"/>
  <c r="H48" i="2"/>
  <c r="I48" i="2"/>
  <c r="N86" i="1"/>
  <c r="G49" i="2"/>
  <c r="X86" i="1"/>
  <c r="H49" i="2"/>
  <c r="I49" i="2"/>
  <c r="N87" i="1"/>
  <c r="G50" i="2"/>
  <c r="X87" i="1"/>
  <c r="H50" i="2"/>
  <c r="I50" i="2"/>
  <c r="G51" i="2"/>
  <c r="X88" i="1"/>
  <c r="H51" i="2"/>
  <c r="I51" i="2"/>
  <c r="I52" i="2"/>
  <c r="N78" i="1"/>
  <c r="B47" i="2"/>
  <c r="X78" i="1"/>
  <c r="C47" i="2"/>
  <c r="D47" i="2"/>
  <c r="N79" i="1"/>
  <c r="B48" i="2"/>
  <c r="X79" i="1"/>
  <c r="C48" i="2"/>
  <c r="D48" i="2"/>
  <c r="N80" i="1"/>
  <c r="B49" i="2"/>
  <c r="X80" i="1"/>
  <c r="C49" i="2"/>
  <c r="D49" i="2"/>
  <c r="N81" i="1"/>
  <c r="B50" i="2"/>
  <c r="X81" i="1"/>
  <c r="C50" i="2"/>
  <c r="D50" i="2"/>
  <c r="N82" i="1"/>
  <c r="B51" i="2"/>
  <c r="X82" i="1"/>
  <c r="C51" i="2"/>
  <c r="D51" i="2"/>
  <c r="D52" i="2"/>
  <c r="Y10" i="1"/>
  <c r="D70" i="4"/>
  <c r="B70" i="4"/>
  <c r="K51" i="2"/>
  <c r="K50" i="2"/>
  <c r="K49" i="2"/>
  <c r="Y94" i="1"/>
  <c r="B27" i="4"/>
  <c r="Y68" i="1"/>
  <c r="D27" i="4"/>
  <c r="B13" i="4"/>
  <c r="Y63" i="1"/>
  <c r="D13" i="4"/>
  <c r="B73" i="4"/>
  <c r="Y13" i="1"/>
  <c r="D73" i="4"/>
  <c r="B9" i="4"/>
  <c r="D9" i="4"/>
  <c r="B8" i="4"/>
  <c r="D8" i="4"/>
  <c r="B45" i="4"/>
  <c r="Y69" i="1"/>
  <c r="D45" i="4"/>
  <c r="B23" i="4"/>
  <c r="Y105" i="1"/>
  <c r="D23" i="4"/>
  <c r="B25" i="4"/>
  <c r="Y104" i="1"/>
  <c r="D25" i="4"/>
  <c r="B38" i="4"/>
  <c r="Y57" i="1"/>
  <c r="D38" i="4"/>
  <c r="B35" i="4"/>
  <c r="Y58" i="1"/>
  <c r="D35" i="4"/>
  <c r="D84" i="4"/>
  <c r="Y51" i="1"/>
  <c r="D54" i="4"/>
  <c r="Y49" i="1"/>
  <c r="D44" i="4"/>
  <c r="B84" i="4"/>
  <c r="B54" i="4"/>
  <c r="B44" i="4"/>
  <c r="Y18" i="1"/>
  <c r="D10" i="4"/>
  <c r="B10" i="4"/>
  <c r="Y110" i="1"/>
  <c r="D42" i="4"/>
  <c r="B42" i="4"/>
  <c r="B77" i="4"/>
  <c r="Y99" i="1"/>
  <c r="D79" i="4"/>
  <c r="B79" i="4"/>
  <c r="B65" i="4"/>
  <c r="B76" i="4"/>
  <c r="Y92" i="1"/>
  <c r="D53" i="4"/>
  <c r="B53" i="4"/>
  <c r="B71" i="4"/>
  <c r="Y15" i="1"/>
  <c r="D88" i="4"/>
  <c r="B88" i="4"/>
  <c r="Y12" i="1"/>
  <c r="D34" i="4"/>
  <c r="Y16" i="1"/>
  <c r="D80" i="4"/>
  <c r="B34" i="4"/>
  <c r="B80" i="4"/>
  <c r="Y14" i="1"/>
  <c r="D61" i="4"/>
  <c r="B61" i="4"/>
  <c r="Y42" i="1"/>
  <c r="D7" i="4"/>
  <c r="B7" i="4"/>
  <c r="Y76" i="1"/>
  <c r="D69" i="4"/>
  <c r="B69" i="4"/>
  <c r="B26" i="4"/>
  <c r="B12" i="4"/>
  <c r="B24" i="4"/>
  <c r="Y56" i="1"/>
  <c r="D26" i="4"/>
  <c r="Y55" i="1"/>
  <c r="D12" i="4"/>
  <c r="Y54" i="1"/>
  <c r="D24" i="4"/>
  <c r="K31" i="2"/>
  <c r="K30" i="2"/>
  <c r="K29" i="2"/>
  <c r="K28" i="2"/>
  <c r="K27" i="2"/>
  <c r="Y9" i="1"/>
  <c r="Y8" i="1"/>
  <c r="Y7" i="1"/>
  <c r="B7" i="2"/>
  <c r="C7" i="2"/>
  <c r="D52" i="4"/>
  <c r="D29" i="4"/>
  <c r="Y90" i="1"/>
  <c r="D33" i="4"/>
  <c r="D64" i="4"/>
  <c r="B52" i="4"/>
  <c r="B29" i="4"/>
  <c r="B33" i="4"/>
  <c r="B64" i="4"/>
  <c r="Y67" i="1"/>
  <c r="D14" i="4"/>
  <c r="B14" i="4"/>
  <c r="E120" i="1"/>
  <c r="K71" i="2"/>
  <c r="K70" i="2"/>
  <c r="K69" i="2"/>
  <c r="K68" i="2"/>
  <c r="K67" i="2"/>
  <c r="B21" i="2"/>
  <c r="B93" i="4"/>
  <c r="B90" i="4"/>
  <c r="B89" i="4"/>
  <c r="B18" i="2"/>
  <c r="B17" i="2"/>
  <c r="B58" i="4"/>
  <c r="C21" i="2"/>
  <c r="A21" i="2"/>
  <c r="C20" i="2"/>
  <c r="B20" i="2"/>
  <c r="A20" i="2"/>
  <c r="C19" i="2"/>
  <c r="A19" i="2"/>
  <c r="C18" i="2"/>
  <c r="A18" i="2"/>
  <c r="C17" i="2"/>
  <c r="A17" i="2"/>
  <c r="F11" i="2"/>
  <c r="F10" i="2"/>
  <c r="F9" i="2"/>
  <c r="F8" i="2"/>
  <c r="F7" i="2"/>
  <c r="H19" i="2"/>
  <c r="G19" i="2"/>
  <c r="W125" i="1"/>
  <c r="V125" i="1"/>
  <c r="U125" i="1"/>
  <c r="T125" i="1"/>
  <c r="S125" i="1"/>
  <c r="R125" i="1"/>
  <c r="Q125" i="1"/>
  <c r="P125" i="1"/>
  <c r="O125" i="1"/>
  <c r="M125" i="1"/>
  <c r="L125" i="1"/>
  <c r="K125" i="1"/>
  <c r="J125" i="1"/>
  <c r="I125" i="1"/>
  <c r="H125" i="1"/>
  <c r="G125" i="1"/>
  <c r="F125" i="1"/>
  <c r="E125" i="1"/>
  <c r="W124" i="1"/>
  <c r="V124" i="1"/>
  <c r="U124" i="1"/>
  <c r="T124" i="1"/>
  <c r="S124" i="1"/>
  <c r="R124" i="1"/>
  <c r="Q124" i="1"/>
  <c r="P124" i="1"/>
  <c r="O124" i="1"/>
  <c r="M124" i="1"/>
  <c r="L124" i="1"/>
  <c r="K124" i="1"/>
  <c r="J124" i="1"/>
  <c r="I124" i="1"/>
  <c r="H124" i="1"/>
  <c r="G124" i="1"/>
  <c r="F124" i="1"/>
  <c r="E124" i="1"/>
  <c r="W123" i="1"/>
  <c r="V123" i="1"/>
  <c r="U123" i="1"/>
  <c r="T123" i="1"/>
  <c r="S123" i="1"/>
  <c r="R123" i="1"/>
  <c r="Q123" i="1"/>
  <c r="P123" i="1"/>
  <c r="O123" i="1"/>
  <c r="M123" i="1"/>
  <c r="L123" i="1"/>
  <c r="K123" i="1"/>
  <c r="J123" i="1"/>
  <c r="I123" i="1"/>
  <c r="H123" i="1"/>
  <c r="G123" i="1"/>
  <c r="F123" i="1"/>
  <c r="E123" i="1"/>
  <c r="W122" i="1"/>
  <c r="V122" i="1"/>
  <c r="U122" i="1"/>
  <c r="T122" i="1"/>
  <c r="S122" i="1"/>
  <c r="R122" i="1"/>
  <c r="Q122" i="1"/>
  <c r="P122" i="1"/>
  <c r="O122" i="1"/>
  <c r="M122" i="1"/>
  <c r="L122" i="1"/>
  <c r="K122" i="1"/>
  <c r="J122" i="1"/>
  <c r="I122" i="1"/>
  <c r="H122" i="1"/>
  <c r="G122" i="1"/>
  <c r="F122" i="1"/>
  <c r="E122" i="1"/>
  <c r="W121" i="1"/>
  <c r="V121" i="1"/>
  <c r="U121" i="1"/>
  <c r="T121" i="1"/>
  <c r="S121" i="1"/>
  <c r="R121" i="1"/>
  <c r="Q121" i="1"/>
  <c r="P121" i="1"/>
  <c r="O121" i="1"/>
  <c r="M121" i="1"/>
  <c r="L121" i="1"/>
  <c r="K121" i="1"/>
  <c r="J121" i="1"/>
  <c r="I121" i="1"/>
  <c r="H121" i="1"/>
  <c r="G121" i="1"/>
  <c r="F121" i="1"/>
  <c r="E121" i="1"/>
  <c r="W120" i="1"/>
  <c r="V120" i="1"/>
  <c r="U120" i="1"/>
  <c r="T120" i="1"/>
  <c r="S120" i="1"/>
  <c r="R120" i="1"/>
  <c r="Q120" i="1"/>
  <c r="P120" i="1"/>
  <c r="O120" i="1"/>
  <c r="M120" i="1"/>
  <c r="L120" i="1"/>
  <c r="K120" i="1"/>
  <c r="J120" i="1"/>
  <c r="I120" i="1"/>
  <c r="H120" i="1"/>
  <c r="G120" i="1"/>
  <c r="F120" i="1"/>
  <c r="Y46" i="1"/>
  <c r="D74" i="4"/>
  <c r="Y45" i="1"/>
  <c r="D92" i="4"/>
  <c r="Y44" i="1"/>
  <c r="D59" i="4"/>
  <c r="Y43" i="1"/>
  <c r="D50" i="4"/>
  <c r="B74" i="4"/>
  <c r="B92" i="4"/>
  <c r="B59" i="4"/>
  <c r="B50" i="4"/>
  <c r="A31" i="2"/>
  <c r="A30" i="2"/>
  <c r="A29" i="2"/>
  <c r="A28" i="2"/>
  <c r="A27" i="2"/>
  <c r="A11" i="2"/>
  <c r="A10" i="2"/>
  <c r="A9" i="2"/>
  <c r="A8" i="2"/>
  <c r="A7" i="2"/>
  <c r="B81" i="4"/>
  <c r="B63" i="4"/>
  <c r="B68" i="4"/>
  <c r="B39" i="4"/>
  <c r="B32" i="4"/>
  <c r="B22" i="4"/>
  <c r="B83" i="4"/>
  <c r="B87" i="4"/>
  <c r="B86" i="4"/>
  <c r="B46" i="4"/>
  <c r="B72" i="4"/>
  <c r="B36" i="4"/>
  <c r="B48" i="4"/>
  <c r="B62" i="4"/>
  <c r="B78" i="4"/>
  <c r="B47" i="4"/>
  <c r="B51" i="4"/>
  <c r="B30" i="4"/>
  <c r="B91" i="4"/>
  <c r="B94" i="4"/>
  <c r="B85" i="4"/>
  <c r="B67" i="4"/>
  <c r="B57" i="4"/>
  <c r="B55" i="4"/>
  <c r="B41" i="4"/>
  <c r="B21" i="4"/>
  <c r="B28" i="4"/>
  <c r="B18" i="4"/>
  <c r="B31" i="4"/>
  <c r="B17" i="4"/>
  <c r="B20" i="4"/>
  <c r="B11" i="4"/>
  <c r="B75" i="4"/>
  <c r="B19" i="4"/>
  <c r="B15" i="4"/>
  <c r="B56" i="4"/>
  <c r="B37" i="4"/>
  <c r="B40" i="4"/>
  <c r="B16" i="4"/>
  <c r="A71" i="2"/>
  <c r="A70" i="2"/>
  <c r="A69" i="2"/>
  <c r="A68" i="2"/>
  <c r="A67" i="2"/>
  <c r="K21" i="2"/>
  <c r="K20" i="2"/>
  <c r="K19" i="2"/>
  <c r="K18" i="2"/>
  <c r="K17" i="2"/>
  <c r="N95" i="1"/>
  <c r="W127" i="1"/>
  <c r="V127" i="1"/>
  <c r="U127" i="1"/>
  <c r="T127" i="1"/>
  <c r="S127" i="1"/>
  <c r="R127" i="1"/>
  <c r="Q127" i="1"/>
  <c r="P127" i="1"/>
  <c r="O127" i="1"/>
  <c r="M127" i="1"/>
  <c r="L127" i="1"/>
  <c r="K127" i="1"/>
  <c r="J127" i="1"/>
  <c r="I127" i="1"/>
  <c r="H127" i="1"/>
  <c r="G127" i="1"/>
  <c r="F127" i="1"/>
  <c r="E127" i="1"/>
  <c r="X3" i="1"/>
  <c r="N3" i="1"/>
  <c r="K61" i="2"/>
  <c r="A61" i="2"/>
  <c r="K60" i="2"/>
  <c r="A60" i="2"/>
  <c r="K59" i="2"/>
  <c r="A59" i="2"/>
  <c r="K58" i="2"/>
  <c r="A58" i="2"/>
  <c r="K57" i="2"/>
  <c r="A57" i="2"/>
  <c r="F51" i="2"/>
  <c r="F50" i="2"/>
  <c r="F49" i="2"/>
  <c r="K48" i="2"/>
  <c r="F48" i="2"/>
  <c r="K47" i="2"/>
  <c r="F47" i="2"/>
  <c r="A51" i="2"/>
  <c r="K41" i="2"/>
  <c r="A50" i="2"/>
  <c r="K40" i="2"/>
  <c r="A49" i="2"/>
  <c r="K39" i="2"/>
  <c r="A48" i="2"/>
  <c r="K38" i="2"/>
  <c r="A47" i="2"/>
  <c r="K37" i="2"/>
  <c r="F41" i="2"/>
  <c r="A41" i="2"/>
  <c r="F40" i="2"/>
  <c r="A40" i="2"/>
  <c r="F39" i="2"/>
  <c r="A39" i="2"/>
  <c r="F38" i="2"/>
  <c r="A38" i="2"/>
  <c r="F37" i="2"/>
  <c r="A37" i="2"/>
  <c r="F31" i="2"/>
  <c r="F21" i="2"/>
  <c r="K11" i="2"/>
  <c r="F30" i="2"/>
  <c r="F20" i="2"/>
  <c r="K10" i="2"/>
  <c r="F29" i="2"/>
  <c r="F19" i="2"/>
  <c r="K9" i="2"/>
  <c r="F28" i="2"/>
  <c r="F18" i="2"/>
  <c r="K8" i="2"/>
  <c r="F27" i="2"/>
  <c r="F17" i="2"/>
  <c r="K7" i="2"/>
  <c r="Y91" i="1"/>
  <c r="D48" i="4"/>
  <c r="Y109" i="1"/>
  <c r="D68" i="4"/>
  <c r="Y102" i="1"/>
  <c r="D22" i="4"/>
  <c r="Y96" i="1"/>
  <c r="D46" i="4"/>
  <c r="Y82" i="1"/>
  <c r="D91" i="4"/>
  <c r="Y79" i="1"/>
  <c r="D67" i="4"/>
  <c r="Y86" i="1"/>
  <c r="D47" i="4"/>
  <c r="Y98" i="1"/>
  <c r="D87" i="4"/>
  <c r="Y97" i="1"/>
  <c r="D86" i="4"/>
  <c r="Y73" i="1"/>
  <c r="D21" i="4"/>
  <c r="D72" i="4"/>
  <c r="Y108" i="1"/>
  <c r="D39" i="4"/>
  <c r="Y111" i="1"/>
  <c r="D63" i="4"/>
  <c r="Y66" i="1"/>
  <c r="D18" i="4"/>
  <c r="Y88" i="1"/>
  <c r="D62" i="4"/>
  <c r="Y87" i="1"/>
  <c r="D78" i="4"/>
  <c r="Y78" i="1"/>
  <c r="D57" i="4"/>
  <c r="Y75" i="1"/>
  <c r="D55" i="4"/>
  <c r="Y81" i="1"/>
  <c r="D94" i="4"/>
  <c r="Y64" i="1"/>
  <c r="D31" i="4"/>
  <c r="Y62" i="1"/>
  <c r="D17" i="4"/>
  <c r="Y61" i="1"/>
  <c r="D20" i="4"/>
  <c r="Y40" i="1"/>
  <c r="D56" i="4"/>
  <c r="Y48" i="1"/>
  <c r="D15" i="4"/>
  <c r="Y37" i="1"/>
  <c r="D40" i="4"/>
  <c r="Y50" i="1"/>
  <c r="D19" i="4"/>
  <c r="Y52" i="1"/>
  <c r="D75" i="4"/>
  <c r="E129" i="1"/>
  <c r="Y74" i="1"/>
  <c r="D41" i="4"/>
  <c r="Y103" i="1"/>
  <c r="D32" i="4"/>
  <c r="Y84" i="1"/>
  <c r="D30" i="4"/>
  <c r="Y38" i="1"/>
  <c r="D37" i="4"/>
  <c r="Y112" i="1"/>
  <c r="D81" i="4"/>
  <c r="Y100" i="1"/>
  <c r="D83" i="4"/>
  <c r="Y93" i="1"/>
  <c r="D36" i="4"/>
  <c r="Y80" i="1"/>
  <c r="D85" i="4"/>
  <c r="Y36" i="1"/>
  <c r="D16" i="4"/>
  <c r="E130" i="1"/>
  <c r="Y85" i="1"/>
  <c r="D51" i="4"/>
  <c r="Y72" i="1"/>
  <c r="D28" i="4"/>
  <c r="Y60" i="1"/>
  <c r="D11" i="4"/>
  <c r="E131" i="1"/>
  <c r="D90" i="4"/>
  <c r="D89" i="4"/>
  <c r="B19" i="2"/>
  <c r="Y120" i="1"/>
  <c r="Y124" i="1"/>
  <c r="Y121" i="1"/>
  <c r="Y125" i="1"/>
  <c r="Y122" i="1"/>
  <c r="Y123" i="1"/>
  <c r="D93" i="4"/>
  <c r="D58" i="4"/>
  <c r="C13" i="3"/>
  <c r="C10" i="3"/>
  <c r="C7" i="3"/>
  <c r="C24" i="3"/>
  <c r="C22" i="3"/>
  <c r="C12" i="3"/>
  <c r="C15" i="3"/>
  <c r="C8" i="3"/>
  <c r="C20" i="3"/>
  <c r="C18" i="3"/>
  <c r="C23" i="3"/>
  <c r="C19" i="3"/>
  <c r="C25" i="3"/>
  <c r="C21" i="3"/>
  <c r="C9" i="3"/>
  <c r="C14" i="3"/>
  <c r="C17" i="3"/>
  <c r="C11" i="3"/>
  <c r="C16" i="3"/>
</calcChain>
</file>

<file path=xl/sharedStrings.xml><?xml version="1.0" encoding="utf-8"?>
<sst xmlns="http://schemas.openxmlformats.org/spreadsheetml/2006/main" count="558" uniqueCount="194">
  <si>
    <t>"COMETS"</t>
  </si>
  <si>
    <t>"PANTHERS"</t>
  </si>
  <si>
    <t>ST. XAVIER</t>
  </si>
  <si>
    <t>Carroll</t>
  </si>
  <si>
    <t>Eagles</t>
  </si>
  <si>
    <t>Birdies</t>
  </si>
  <si>
    <t>Pars</t>
  </si>
  <si>
    <t>Bogies</t>
  </si>
  <si>
    <t>Double Bogies</t>
  </si>
  <si>
    <t>Others</t>
  </si>
  <si>
    <t>Springfield Wildcats</t>
  </si>
  <si>
    <t>Carroll Patriots</t>
  </si>
  <si>
    <t>Pos</t>
  </si>
  <si>
    <t>Players Name</t>
  </si>
  <si>
    <t>Team</t>
  </si>
  <si>
    <t>Out</t>
  </si>
  <si>
    <t>In</t>
  </si>
  <si>
    <t>Place</t>
  </si>
  <si>
    <t>School</t>
  </si>
  <si>
    <t>Score</t>
  </si>
  <si>
    <t xml:space="preserve">Team Total   (Low 4 Scores) </t>
  </si>
  <si>
    <t>TOTAL</t>
  </si>
  <si>
    <t>CARROLL</t>
  </si>
  <si>
    <t>"PATRIOTS"</t>
  </si>
  <si>
    <t>"COUGARS"</t>
  </si>
  <si>
    <t>NORTHWESTERN</t>
  </si>
  <si>
    <t>"WARRIORS"</t>
  </si>
  <si>
    <t>SHAWNEE</t>
  </si>
  <si>
    <t>"BRAVES"</t>
  </si>
  <si>
    <t>SPRINGFIELD</t>
  </si>
  <si>
    <t>"WILDCATS"</t>
  </si>
  <si>
    <t>"BOMBERS"</t>
  </si>
  <si>
    <t>TECUMSEH</t>
  </si>
  <si>
    <t>"ARROWS"</t>
  </si>
  <si>
    <t>Final Individual Results</t>
  </si>
  <si>
    <t>Springfield</t>
  </si>
  <si>
    <t xml:space="preserve">St. Xavier </t>
  </si>
  <si>
    <t>Middletown Christian</t>
  </si>
  <si>
    <t>St. Xavier Bombers</t>
  </si>
  <si>
    <t>STEBBINS</t>
  </si>
  <si>
    <t>"INDIANS"</t>
  </si>
  <si>
    <t>MIDDLETOWN CHRISTIAN</t>
  </si>
  <si>
    <t>"EAGLES"</t>
  </si>
  <si>
    <t>Northwestern</t>
  </si>
  <si>
    <t>Shawnee</t>
  </si>
  <si>
    <t>Tecumseh</t>
  </si>
  <si>
    <t>Name</t>
  </si>
  <si>
    <t>Front</t>
  </si>
  <si>
    <t>Back</t>
  </si>
  <si>
    <t>Hole Average</t>
  </si>
  <si>
    <t>Front Nine Average</t>
  </si>
  <si>
    <t>Back Nine Average</t>
  </si>
  <si>
    <t>18 Hole Scoring Average</t>
  </si>
  <si>
    <t>Par ---&gt;</t>
  </si>
  <si>
    <t>Northwestern Warriors</t>
  </si>
  <si>
    <t>Shawnee Braves</t>
  </si>
  <si>
    <t>Tecumseh Arrows</t>
  </si>
  <si>
    <t>Total</t>
  </si>
  <si>
    <t>Stebbins</t>
  </si>
  <si>
    <t>Middletown Christian Eagles</t>
  </si>
  <si>
    <t>Stebbins Indians</t>
  </si>
  <si>
    <t>Elder</t>
  </si>
  <si>
    <t>SPRINGBORO "BLUE"</t>
  </si>
  <si>
    <t>Elder Panthers</t>
  </si>
  <si>
    <t>Bellefontaine</t>
  </si>
  <si>
    <t>Kenton Ridge</t>
  </si>
  <si>
    <t>BELLEFONTAINE</t>
  </si>
  <si>
    <t>"CHIEFTAINS"</t>
  </si>
  <si>
    <t>KENTON RIDGE</t>
  </si>
  <si>
    <t>Bellefontaine Chieftains</t>
  </si>
  <si>
    <t>Kenton Ridge Cougars</t>
  </si>
  <si>
    <t>BUTLER</t>
  </si>
  <si>
    <t>"AVIATORS"</t>
  </si>
  <si>
    <t>Butler</t>
  </si>
  <si>
    <t>Butler Aviators</t>
  </si>
  <si>
    <t>Cedarville</t>
  </si>
  <si>
    <t>Cedarville Indians</t>
  </si>
  <si>
    <t>CEDARVILLE</t>
  </si>
  <si>
    <t>ELDER</t>
  </si>
  <si>
    <t>Team Results</t>
  </si>
  <si>
    <t>Graham</t>
  </si>
  <si>
    <t>Mason "Green"</t>
  </si>
  <si>
    <t>Mason "White"</t>
  </si>
  <si>
    <t>Graham Falcons</t>
  </si>
  <si>
    <t>Mason Comets "Green"</t>
  </si>
  <si>
    <t>Mason Comets "White"</t>
  </si>
  <si>
    <t>GRAHAM</t>
  </si>
  <si>
    <t>"FALCONS"</t>
  </si>
  <si>
    <t>MASON "WHITE"</t>
  </si>
  <si>
    <t>MASON "GREEN"</t>
  </si>
  <si>
    <t>Lakota East</t>
  </si>
  <si>
    <t>LAKOTA EAST</t>
  </si>
  <si>
    <t>"THUNDERHAWKS"</t>
  </si>
  <si>
    <t>Lakota East Thunderhawks</t>
  </si>
  <si>
    <t>Springboro</t>
  </si>
  <si>
    <t>Springboro Panthers</t>
  </si>
  <si>
    <t>August 17, 2019 - Windy Knoll Golf Course</t>
  </si>
  <si>
    <t>2019 ARROW INVITATIONAL GOLF TOURNAMENT</t>
  </si>
  <si>
    <t>2019 ARROW INVITATIONAL GOLF TOURNAMENT RESULTS</t>
  </si>
  <si>
    <t>August 19, 2019 - Windy Knoll Golf Course</t>
  </si>
  <si>
    <t>2019 ARROW INVITATIONAL TOURNAMENT RESULTS</t>
  </si>
  <si>
    <t>Andy Milligan</t>
  </si>
  <si>
    <t>Nick Roberts</t>
  </si>
  <si>
    <t>Sam Stickley</t>
  </si>
  <si>
    <t>Grant Whetstone</t>
  </si>
  <si>
    <t>Eric Goddard</t>
  </si>
  <si>
    <t>Trey Humphrey</t>
  </si>
  <si>
    <t>Jared Bullock</t>
  </si>
  <si>
    <t>Beu Holt</t>
  </si>
  <si>
    <t>Mason Roy</t>
  </si>
  <si>
    <t>Hawkins Parker</t>
  </si>
  <si>
    <t>Pierce Grimpe</t>
  </si>
  <si>
    <t>Tyler Dysinger</t>
  </si>
  <si>
    <t>Aaron Shaner</t>
  </si>
  <si>
    <t>Ethan Conley</t>
  </si>
  <si>
    <t>Luke Ehlinger</t>
  </si>
  <si>
    <t>Ben French</t>
  </si>
  <si>
    <t>Cooper Decker</t>
  </si>
  <si>
    <t>Jacob DaGiau</t>
  </si>
  <si>
    <t>Bryce Day</t>
  </si>
  <si>
    <t>Hunter D'Angelo</t>
  </si>
  <si>
    <t>Zane Mohler</t>
  </si>
  <si>
    <t>Mitchell Sin</t>
  </si>
  <si>
    <t>Noah Crawford</t>
  </si>
  <si>
    <t>Hayden Bumgardner</t>
  </si>
  <si>
    <t>Nick Ruppert</t>
  </si>
  <si>
    <t>Jack Mueller</t>
  </si>
  <si>
    <t>Nolan Schuermann</t>
  </si>
  <si>
    <t>Adam Gilmore</t>
  </si>
  <si>
    <t>Eric Braun</t>
  </si>
  <si>
    <t>Nich Stachler</t>
  </si>
  <si>
    <t>Matthew Scheid</t>
  </si>
  <si>
    <t>Ben Satterthwaite</t>
  </si>
  <si>
    <t>AJ Wilhelm</t>
  </si>
  <si>
    <t>Nate Vonderhaar</t>
  </si>
  <si>
    <t>Charlie Golski</t>
  </si>
  <si>
    <t>Connor Lyons</t>
  </si>
  <si>
    <t>Trevor Whalen</t>
  </si>
  <si>
    <t>Carson Turner</t>
  </si>
  <si>
    <t>Jake Cure</t>
  </si>
  <si>
    <t>Nick Whalen</t>
  </si>
  <si>
    <t>Evan Green</t>
  </si>
  <si>
    <t>Josh Winhusen</t>
  </si>
  <si>
    <t>Kyler Alvey</t>
  </si>
  <si>
    <t>Clay Lorin</t>
  </si>
  <si>
    <t>Leit Lykins</t>
  </si>
  <si>
    <t>Logan Brennaman</t>
  </si>
  <si>
    <t>Jadon Horsley</t>
  </si>
  <si>
    <t>Mitch Rogers</t>
  </si>
  <si>
    <t>Eli Wilson</t>
  </si>
  <si>
    <t>Ian Hostetler</t>
  </si>
  <si>
    <t>Rahul Parikh</t>
  </si>
  <si>
    <t>Timmy Hollenback</t>
  </si>
  <si>
    <t>Carson Howard</t>
  </si>
  <si>
    <t>Daniel Heister</t>
  </si>
  <si>
    <t>Dylan Materni</t>
  </si>
  <si>
    <t>Anthony Spinney</t>
  </si>
  <si>
    <t>Luke Corey</t>
  </si>
  <si>
    <t>Elliott Nichols</t>
  </si>
  <si>
    <t>Trey Horvath</t>
  </si>
  <si>
    <t>Jason Childs</t>
  </si>
  <si>
    <t>Brayden Tosi</t>
  </si>
  <si>
    <t>Travis Houseman</t>
  </si>
  <si>
    <t>Brady Jacobs</t>
  </si>
  <si>
    <t>Ryan Dorrell</t>
  </si>
  <si>
    <t>Ty Beegle</t>
  </si>
  <si>
    <t>Riley Wilcoxon</t>
  </si>
  <si>
    <t>Liam Harris</t>
  </si>
  <si>
    <t>Simon Stolly</t>
  </si>
  <si>
    <t>Jared Salyer</t>
  </si>
  <si>
    <t>Brady Burden</t>
  </si>
  <si>
    <t>JJ Legge</t>
  </si>
  <si>
    <t>Nikolai Mardovin</t>
  </si>
  <si>
    <t>Dillon Snapp</t>
  </si>
  <si>
    <t>Fred Peters</t>
  </si>
  <si>
    <t>Jake Lowe</t>
  </si>
  <si>
    <t>Jake Curry</t>
  </si>
  <si>
    <t>Cameron Uhl</t>
  </si>
  <si>
    <t>Adam Murphy</t>
  </si>
  <si>
    <t>Ryan Murphy</t>
  </si>
  <si>
    <t>Leon Dolgonovsky</t>
  </si>
  <si>
    <t>Shane Ochs</t>
  </si>
  <si>
    <t>Ethan Hawkes</t>
  </si>
  <si>
    <t>John Lawhorn</t>
  </si>
  <si>
    <t>JD Foutch</t>
  </si>
  <si>
    <t>Cody Bryant</t>
  </si>
  <si>
    <t>Alex Grotjan</t>
  </si>
  <si>
    <t>Sam Peeler</t>
  </si>
  <si>
    <t>Jacob Pozzuto</t>
  </si>
  <si>
    <t>Coby Weibel</t>
  </si>
  <si>
    <t>Gavin Kean</t>
  </si>
  <si>
    <t xml:space="preserve"> </t>
  </si>
  <si>
    <t>DQ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</si>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</sst>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2">
    <font>
      <sz val="10"/>
      <name val="Arial"/>
    </font>
    <font>
      <sz val="10"/>
      <name val="Helvetica Condensed"/>
      <family val="2"/>
    </font>
    <font>
      <sz val="9"/>
      <name val="Helvetica Condensed"/>
      <family val="2"/>
    </font>
    <font>
      <sz val="8"/>
      <name val="Calibri"/>
      <family val="2"/>
    </font>
    <font>
      <sz val="8"/>
      <color indexed="17"/>
      <name val="Calibri"/>
      <family val="2"/>
    </font>
    <font>
      <sz val="10"/>
      <name val="Century Schoolbook"/>
      <family val="1"/>
    </font>
    <font>
      <b/>
      <sz val="8"/>
      <name val="Calibri"/>
      <family val="2"/>
    </font>
    <font>
      <sz val="10"/>
      <name val="Trebuchet MS"/>
      <family val="2"/>
    </font>
    <font>
      <sz val="7"/>
      <name val="Calibri"/>
      <family val="2"/>
      <scheme val="minor"/>
    </font>
    <font>
      <i/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indexed="9"/>
      <name val="Calibri"/>
      <family val="2"/>
      <scheme val="minor"/>
    </font>
    <font>
      <sz val="7"/>
      <color indexed="9"/>
      <name val="Calibri"/>
      <family val="2"/>
      <scheme val="minor"/>
    </font>
    <font>
      <b/>
      <sz val="7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indexed="13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indexed="9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18"/>
      <name val="Calibri"/>
      <family val="2"/>
      <scheme val="minor"/>
    </font>
    <font>
      <b/>
      <i/>
      <sz val="8"/>
      <color indexed="12"/>
      <name val="Calibri"/>
      <family val="2"/>
      <scheme val="minor"/>
    </font>
    <font>
      <b/>
      <i/>
      <sz val="8"/>
      <color indexed="8"/>
      <name val="Calibri"/>
      <family val="2"/>
      <scheme val="minor"/>
    </font>
    <font>
      <b/>
      <sz val="9"/>
      <color rgb="FF585858"/>
      <name val="Calibri"/>
      <family val="2"/>
      <scheme val="minor"/>
    </font>
    <font>
      <b/>
      <sz val="8"/>
      <color rgb="FF585858"/>
      <name val="Calibri"/>
      <family val="2"/>
      <scheme val="minor"/>
    </font>
    <font>
      <b/>
      <sz val="8"/>
      <color rgb="FFE0E0E0"/>
      <name val="Calibri"/>
      <family val="2"/>
      <scheme val="minor"/>
    </font>
    <font>
      <b/>
      <i/>
      <sz val="8"/>
      <color rgb="FF585858"/>
      <name val="Calibri"/>
      <family val="2"/>
    </font>
    <font>
      <b/>
      <sz val="9"/>
      <color theme="0" tint="-4.9989318521683403E-2"/>
      <name val="Calibri"/>
      <family val="2"/>
      <scheme val="minor"/>
    </font>
    <font>
      <b/>
      <sz val="8"/>
      <color theme="0" tint="-4.9989318521683403E-2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.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8"/>
      <name val="Verdana"/>
    </font>
    <font>
      <b/>
      <sz val="8"/>
      <color indexed="8"/>
      <name val="Calibri"/>
      <family val="2"/>
    </font>
    <font>
      <b/>
      <sz val="9"/>
      <color theme="0" tint="-0.499984740745262"/>
      <name val="Calibri"/>
      <family val="2"/>
      <scheme val="minor"/>
    </font>
    <font>
      <b/>
      <sz val="8"/>
      <color theme="1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0"/>
      <name val="Tahoma"/>
      <family val="2"/>
    </font>
    <font>
      <b/>
      <sz val="8"/>
      <color rgb="FFFFFF00"/>
      <name val="Calibri"/>
      <family val="2"/>
      <scheme val="minor"/>
    </font>
    <font>
      <b/>
      <sz val="9"/>
      <color indexed="9"/>
      <name val="Century Schoolbook"/>
      <family val="1"/>
    </font>
    <font>
      <b/>
      <sz val="9"/>
      <color rgb="FFFFFF00"/>
      <name val="Century Schoolbook"/>
      <family val="1"/>
    </font>
    <font>
      <b/>
      <sz val="9"/>
      <color theme="0"/>
      <name val="Century Schoolbook"/>
      <family val="1"/>
    </font>
    <font>
      <b/>
      <sz val="9"/>
      <color indexed="13"/>
      <name val="Century Schoolbook"/>
      <family val="1"/>
    </font>
    <font>
      <b/>
      <sz val="7.5"/>
      <color indexed="9"/>
      <name val="Calibri"/>
      <family val="2"/>
      <scheme val="minor"/>
    </font>
    <font>
      <b/>
      <sz val="7.5"/>
      <color rgb="FFFFFF00"/>
      <name val="Calibri"/>
      <family val="2"/>
      <scheme val="minor"/>
    </font>
    <font>
      <b/>
      <sz val="7.5"/>
      <color theme="0"/>
      <name val="Calibri"/>
      <family val="2"/>
      <scheme val="minor"/>
    </font>
    <font>
      <b/>
      <sz val="7.5"/>
      <color indexed="13"/>
      <name val="Calibri"/>
      <family val="2"/>
      <scheme val="minor"/>
    </font>
    <font>
      <b/>
      <sz val="7.5"/>
      <color rgb="FF0000FF"/>
      <name val="Calibri"/>
      <family val="2"/>
      <scheme val="minor"/>
    </font>
    <font>
      <b/>
      <sz val="9"/>
      <color indexed="12"/>
      <name val="Century Schoolbook"/>
      <family val="1"/>
    </font>
    <font>
      <b/>
      <sz val="9"/>
      <color theme="0" tint="-4.9989318521683403E-2"/>
      <name val="Century Schoolbook"/>
      <family val="1"/>
    </font>
    <font>
      <b/>
      <sz val="9"/>
      <color theme="1"/>
      <name val="Century Schoolbook"/>
    </font>
    <font>
      <b/>
      <sz val="7.5"/>
      <color theme="1"/>
      <name val="Calibri"/>
      <family val="2"/>
      <scheme val="minor"/>
    </font>
    <font>
      <b/>
      <sz val="9"/>
      <color rgb="FFFFFFFF"/>
      <name val="Century Schoolbook"/>
      <family val="1"/>
    </font>
    <font>
      <b/>
      <i/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indexed="9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5858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4013BD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rgb="FF000000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31">
    <xf numFmtId="0" fontId="0" fillId="0" borderId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244">
    <xf numFmtId="0" fontId="0" fillId="0" borderId="0" xfId="0"/>
    <xf numFmtId="0" fontId="0" fillId="2" borderId="0" xfId="0" applyFill="1" applyAlignment="1">
      <alignment vertical="center"/>
    </xf>
    <xf numFmtId="0" fontId="0" fillId="6" borderId="0" xfId="0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0" fillId="6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8" fillId="2" borderId="0" xfId="0" applyFont="1" applyFill="1"/>
    <xf numFmtId="0" fontId="13" fillId="2" borderId="0" xfId="0" applyFont="1" applyFill="1" applyBorder="1" applyAlignment="1">
      <alignment horizontal="right" vertical="center"/>
    </xf>
    <xf numFmtId="164" fontId="10" fillId="2" borderId="0" xfId="0" applyNumberFormat="1" applyFont="1" applyFill="1" applyAlignment="1">
      <alignment horizontal="center" vertical="center"/>
    </xf>
    <xf numFmtId="0" fontId="8" fillId="6" borderId="0" xfId="0" applyFont="1" applyFill="1"/>
    <xf numFmtId="0" fontId="13" fillId="6" borderId="0" xfId="0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4" fillId="6" borderId="1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0" xfId="0" applyFont="1" applyFill="1" applyAlignment="1">
      <alignment vertical="center"/>
    </xf>
    <xf numFmtId="0" fontId="18" fillId="2" borderId="0" xfId="0" applyFont="1" applyFill="1"/>
    <xf numFmtId="0" fontId="19" fillId="3" borderId="1" xfId="0" applyFont="1" applyFill="1" applyBorder="1" applyAlignment="1">
      <alignment horizontal="left" vertical="center"/>
    </xf>
    <xf numFmtId="0" fontId="20" fillId="7" borderId="1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left" vertical="center"/>
    </xf>
    <xf numFmtId="0" fontId="22" fillId="8" borderId="1" xfId="0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left" vertical="center"/>
    </xf>
    <xf numFmtId="0" fontId="19" fillId="9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19" fillId="10" borderId="1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2" fontId="10" fillId="6" borderId="0" xfId="0" applyNumberFormat="1" applyFont="1" applyFill="1" applyAlignment="1">
      <alignment horizontal="center"/>
    </xf>
    <xf numFmtId="0" fontId="23" fillId="2" borderId="1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26" fillId="2" borderId="0" xfId="0" applyFont="1" applyFill="1"/>
    <xf numFmtId="0" fontId="19" fillId="2" borderId="0" xfId="0" applyFont="1" applyFill="1" applyAlignment="1">
      <alignment horizontal="left" vertical="center"/>
    </xf>
    <xf numFmtId="0" fontId="18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2" borderId="0" xfId="0" applyFont="1" applyFill="1" applyAlignment="1">
      <alignment vertical="center"/>
    </xf>
    <xf numFmtId="0" fontId="28" fillId="2" borderId="0" xfId="0" applyFont="1" applyFill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2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left" vertical="center"/>
    </xf>
    <xf numFmtId="0" fontId="31" fillId="2" borderId="0" xfId="0" applyFont="1" applyFill="1" applyAlignment="1">
      <alignment horizontal="center" vertical="center"/>
    </xf>
    <xf numFmtId="0" fontId="29" fillId="2" borderId="1" xfId="0" applyFont="1" applyFill="1" applyBorder="1" applyAlignment="1">
      <alignment vertical="center"/>
    </xf>
    <xf numFmtId="0" fontId="34" fillId="12" borderId="1" xfId="0" applyFont="1" applyFill="1" applyBorder="1" applyAlignment="1">
      <alignment horizontal="center" vertical="center"/>
    </xf>
    <xf numFmtId="0" fontId="35" fillId="13" borderId="1" xfId="0" applyFont="1" applyFill="1" applyBorder="1" applyAlignment="1">
      <alignment horizontal="center" vertical="center"/>
    </xf>
    <xf numFmtId="0" fontId="36" fillId="5" borderId="1" xfId="0" applyFont="1" applyFill="1" applyBorder="1" applyAlignment="1">
      <alignment horizontal="center" vertical="center"/>
    </xf>
    <xf numFmtId="0" fontId="22" fillId="14" borderId="1" xfId="0" applyFont="1" applyFill="1" applyBorder="1" applyAlignment="1">
      <alignment horizontal="center" vertical="center"/>
    </xf>
    <xf numFmtId="0" fontId="38" fillId="13" borderId="1" xfId="0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horizontal="right" vertical="center"/>
    </xf>
    <xf numFmtId="0" fontId="13" fillId="15" borderId="1" xfId="0" applyFont="1" applyFill="1" applyBorder="1" applyAlignment="1">
      <alignment horizontal="center" vertical="center"/>
    </xf>
    <xf numFmtId="0" fontId="39" fillId="16" borderId="1" xfId="0" applyFont="1" applyFill="1" applyBorder="1" applyAlignment="1">
      <alignment horizontal="center" vertical="center"/>
    </xf>
    <xf numFmtId="2" fontId="10" fillId="16" borderId="1" xfId="0" applyNumberFormat="1" applyFont="1" applyFill="1" applyBorder="1" applyAlignment="1">
      <alignment horizontal="center" vertical="center"/>
    </xf>
    <xf numFmtId="0" fontId="38" fillId="13" borderId="1" xfId="0" applyFont="1" applyFill="1" applyBorder="1" applyAlignment="1">
      <alignment horizontal="left" vertical="center"/>
    </xf>
    <xf numFmtId="0" fontId="19" fillId="17" borderId="1" xfId="0" applyFont="1" applyFill="1" applyBorder="1" applyAlignment="1">
      <alignment horizontal="left" vertical="center"/>
    </xf>
    <xf numFmtId="0" fontId="0" fillId="6" borderId="0" xfId="0" applyFill="1" applyAlignment="1">
      <alignment vertical="center"/>
    </xf>
    <xf numFmtId="0" fontId="5" fillId="6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40" fillId="6" borderId="0" xfId="0" applyFont="1" applyFill="1" applyAlignment="1">
      <alignment vertical="center"/>
    </xf>
    <xf numFmtId="0" fontId="17" fillId="6" borderId="0" xfId="0" applyFont="1" applyFill="1" applyAlignment="1">
      <alignment vertical="center"/>
    </xf>
    <xf numFmtId="0" fontId="7" fillId="0" borderId="2" xfId="0" applyFont="1" applyBorder="1"/>
    <xf numFmtId="0" fontId="19" fillId="20" borderId="1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vertical="center"/>
    </xf>
    <xf numFmtId="0" fontId="20" fillId="6" borderId="0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center" vertical="center"/>
    </xf>
    <xf numFmtId="0" fontId="35" fillId="6" borderId="0" xfId="0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43" fillId="14" borderId="1" xfId="0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left" vertical="center"/>
    </xf>
    <xf numFmtId="0" fontId="4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7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20" fillId="21" borderId="1" xfId="0" applyFont="1" applyFill="1" applyBorder="1" applyAlignment="1">
      <alignment horizontal="left" vertical="center"/>
    </xf>
    <xf numFmtId="0" fontId="32" fillId="5" borderId="1" xfId="0" applyFont="1" applyFill="1" applyBorder="1" applyAlignment="1">
      <alignment horizontal="center" vertical="center"/>
    </xf>
    <xf numFmtId="0" fontId="48" fillId="11" borderId="1" xfId="0" applyFont="1" applyFill="1" applyBorder="1" applyAlignment="1">
      <alignment horizontal="center" vertical="center"/>
    </xf>
    <xf numFmtId="0" fontId="49" fillId="2" borderId="1" xfId="0" applyFont="1" applyFill="1" applyBorder="1" applyAlignment="1">
      <alignment vertical="center"/>
    </xf>
    <xf numFmtId="0" fontId="20" fillId="9" borderId="1" xfId="0" applyFont="1" applyFill="1" applyBorder="1" applyAlignment="1">
      <alignment horizontal="left" vertical="center"/>
    </xf>
    <xf numFmtId="0" fontId="19" fillId="23" borderId="1" xfId="0" applyFont="1" applyFill="1" applyBorder="1" applyAlignment="1">
      <alignment vertical="center"/>
    </xf>
    <xf numFmtId="0" fontId="50" fillId="6" borderId="0" xfId="0" applyFont="1" applyFill="1"/>
    <xf numFmtId="0" fontId="6" fillId="2" borderId="17" xfId="0" applyFont="1" applyFill="1" applyBorder="1" applyAlignment="1">
      <alignment horizontal="center" vertical="center"/>
    </xf>
    <xf numFmtId="0" fontId="0" fillId="0" borderId="17" xfId="0" applyBorder="1"/>
    <xf numFmtId="0" fontId="35" fillId="6" borderId="17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54" fillId="21" borderId="1" xfId="0" applyFont="1" applyFill="1" applyBorder="1" applyAlignment="1">
      <alignment horizontal="left" vertical="center"/>
    </xf>
    <xf numFmtId="0" fontId="21" fillId="24" borderId="1" xfId="0" applyFont="1" applyFill="1" applyBorder="1" applyAlignment="1">
      <alignment horizontal="left" vertical="center"/>
    </xf>
    <xf numFmtId="0" fontId="59" fillId="23" borderId="1" xfId="0" applyFont="1" applyFill="1" applyBorder="1" applyAlignment="1">
      <alignment vertical="center"/>
    </xf>
    <xf numFmtId="0" fontId="59" fillId="3" borderId="1" xfId="0" applyFont="1" applyFill="1" applyBorder="1" applyAlignment="1">
      <alignment horizontal="left" vertical="center"/>
    </xf>
    <xf numFmtId="0" fontId="60" fillId="21" borderId="1" xfId="0" applyFont="1" applyFill="1" applyBorder="1" applyAlignment="1">
      <alignment horizontal="left" vertical="center"/>
    </xf>
    <xf numFmtId="0" fontId="61" fillId="7" borderId="1" xfId="0" applyFont="1" applyFill="1" applyBorder="1" applyAlignment="1">
      <alignment horizontal="left" vertical="center"/>
    </xf>
    <xf numFmtId="0" fontId="61" fillId="9" borderId="1" xfId="0" applyFont="1" applyFill="1" applyBorder="1" applyAlignment="1">
      <alignment horizontal="left" vertical="center"/>
    </xf>
    <xf numFmtId="0" fontId="61" fillId="21" borderId="1" xfId="0" applyFont="1" applyFill="1" applyBorder="1" applyAlignment="1">
      <alignment horizontal="left" vertical="center"/>
    </xf>
    <xf numFmtId="0" fontId="62" fillId="24" borderId="1" xfId="0" applyFont="1" applyFill="1" applyBorder="1" applyAlignment="1">
      <alignment horizontal="left" vertical="center"/>
    </xf>
    <xf numFmtId="0" fontId="59" fillId="17" borderId="1" xfId="0" applyFont="1" applyFill="1" applyBorder="1" applyAlignment="1">
      <alignment horizontal="left" vertical="center"/>
    </xf>
    <xf numFmtId="0" fontId="59" fillId="20" borderId="1" xfId="0" applyFont="1" applyFill="1" applyBorder="1" applyAlignment="1">
      <alignment horizontal="left" vertical="center"/>
    </xf>
    <xf numFmtId="0" fontId="59" fillId="9" borderId="1" xfId="0" applyFont="1" applyFill="1" applyBorder="1" applyAlignment="1">
      <alignment horizontal="left" vertical="center"/>
    </xf>
    <xf numFmtId="0" fontId="62" fillId="3" borderId="1" xfId="0" applyFont="1" applyFill="1" applyBorder="1" applyAlignment="1">
      <alignment horizontal="left" vertical="center"/>
    </xf>
    <xf numFmtId="0" fontId="63" fillId="8" borderId="1" xfId="0" applyFont="1" applyFill="1" applyBorder="1" applyAlignment="1">
      <alignment horizontal="left" vertical="center"/>
    </xf>
    <xf numFmtId="0" fontId="59" fillId="7" borderId="1" xfId="0" applyFont="1" applyFill="1" applyBorder="1" applyAlignment="1">
      <alignment horizontal="left" vertical="center"/>
    </xf>
    <xf numFmtId="0" fontId="24" fillId="25" borderId="1" xfId="0" applyFont="1" applyFill="1" applyBorder="1" applyAlignment="1">
      <alignment horizontal="left" vertical="center"/>
    </xf>
    <xf numFmtId="0" fontId="67" fillId="25" borderId="1" xfId="0" applyFont="1" applyFill="1" applyBorder="1" applyAlignment="1">
      <alignment horizontal="left" vertical="center"/>
    </xf>
    <xf numFmtId="0" fontId="20" fillId="18" borderId="1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vertical="center"/>
    </xf>
    <xf numFmtId="0" fontId="49" fillId="2" borderId="17" xfId="0" applyFont="1" applyFill="1" applyBorder="1" applyAlignment="1">
      <alignment vertical="center"/>
    </xf>
    <xf numFmtId="0" fontId="0" fillId="0" borderId="0" xfId="0" applyBorder="1"/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14" fillId="6" borderId="0" xfId="0" applyFont="1" applyFill="1" applyBorder="1" applyAlignment="1">
      <alignment horizontal="left" vertical="center"/>
    </xf>
    <xf numFmtId="0" fontId="14" fillId="6" borderId="0" xfId="0" applyFont="1" applyFill="1" applyBorder="1" applyAlignment="1">
      <alignment horizontal="center" vertical="center"/>
    </xf>
    <xf numFmtId="0" fontId="37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vertical="center"/>
    </xf>
    <xf numFmtId="0" fontId="36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33" fillId="6" borderId="0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71" fillId="22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71" fillId="0" borderId="1" xfId="0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vertical="center"/>
    </xf>
    <xf numFmtId="0" fontId="59" fillId="3" borderId="18" xfId="0" applyFont="1" applyFill="1" applyBorder="1" applyAlignment="1">
      <alignment horizontal="left" vertical="center"/>
    </xf>
    <xf numFmtId="0" fontId="61" fillId="0" borderId="1" xfId="0" applyFont="1" applyFill="1" applyBorder="1" applyAlignment="1">
      <alignment horizontal="left" vertical="center"/>
    </xf>
    <xf numFmtId="0" fontId="59" fillId="0" borderId="1" xfId="0" applyFont="1" applyFill="1" applyBorder="1" applyAlignment="1">
      <alignment horizontal="left" vertical="center"/>
    </xf>
    <xf numFmtId="0" fontId="41" fillId="18" borderId="6" xfId="0" applyFont="1" applyFill="1" applyBorder="1" applyAlignment="1">
      <alignment horizontal="center" vertical="center"/>
    </xf>
    <xf numFmtId="0" fontId="41" fillId="18" borderId="7" xfId="0" applyFont="1" applyFill="1" applyBorder="1" applyAlignment="1">
      <alignment horizontal="center" vertical="center"/>
    </xf>
    <xf numFmtId="0" fontId="41" fillId="18" borderId="2" xfId="0" applyFont="1" applyFill="1" applyBorder="1" applyAlignment="1">
      <alignment horizontal="center" vertical="center"/>
    </xf>
    <xf numFmtId="0" fontId="41" fillId="18" borderId="8" xfId="0" applyFont="1" applyFill="1" applyBorder="1" applyAlignment="1">
      <alignment horizontal="center" vertical="center"/>
    </xf>
    <xf numFmtId="0" fontId="41" fillId="18" borderId="9" xfId="0" applyFont="1" applyFill="1" applyBorder="1" applyAlignment="1">
      <alignment horizontal="center" vertical="center"/>
    </xf>
    <xf numFmtId="0" fontId="41" fillId="18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5" fillId="2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7" fillId="22" borderId="1" xfId="0" applyFont="1" applyFill="1" applyBorder="1" applyAlignment="1">
      <alignment horizontal="right" vertical="center"/>
    </xf>
    <xf numFmtId="0" fontId="55" fillId="0" borderId="3" xfId="0" applyFont="1" applyFill="1" applyBorder="1" applyAlignment="1">
      <alignment horizontal="center" vertical="center" wrapText="1"/>
    </xf>
    <xf numFmtId="0" fontId="56" fillId="21" borderId="3" xfId="0" applyFont="1" applyFill="1" applyBorder="1" applyAlignment="1">
      <alignment horizontal="center" vertical="center" wrapText="1"/>
    </xf>
    <xf numFmtId="0" fontId="37" fillId="22" borderId="16" xfId="0" applyFont="1" applyFill="1" applyBorder="1" applyAlignment="1">
      <alignment horizontal="right" vertical="center"/>
    </xf>
    <xf numFmtId="0" fontId="37" fillId="22" borderId="17" xfId="0" applyFont="1" applyFill="1" applyBorder="1" applyAlignment="1">
      <alignment horizontal="right" vertical="center"/>
    </xf>
    <xf numFmtId="0" fontId="37" fillId="22" borderId="18" xfId="0" applyFont="1" applyFill="1" applyBorder="1" applyAlignment="1">
      <alignment horizontal="right" vertical="center"/>
    </xf>
    <xf numFmtId="0" fontId="57" fillId="9" borderId="4" xfId="0" applyFont="1" applyFill="1" applyBorder="1" applyAlignment="1">
      <alignment horizontal="center" vertical="center" wrapText="1"/>
    </xf>
    <xf numFmtId="0" fontId="57" fillId="9" borderId="3" xfId="0" applyFont="1" applyFill="1" applyBorder="1" applyAlignment="1">
      <alignment horizontal="center" vertical="center" wrapText="1"/>
    </xf>
    <xf numFmtId="0" fontId="55" fillId="23" borderId="3" xfId="0" applyFont="1" applyFill="1" applyBorder="1" applyAlignment="1">
      <alignment horizontal="center" vertical="center" wrapText="1"/>
    </xf>
    <xf numFmtId="0" fontId="55" fillId="9" borderId="4" xfId="0" applyFont="1" applyFill="1" applyBorder="1" applyAlignment="1">
      <alignment horizontal="center" vertical="center" wrapText="1"/>
    </xf>
    <xf numFmtId="0" fontId="56" fillId="21" borderId="4" xfId="0" applyFont="1" applyFill="1" applyBorder="1" applyAlignment="1">
      <alignment horizontal="center" vertical="center" wrapText="1"/>
    </xf>
    <xf numFmtId="0" fontId="55" fillId="3" borderId="8" xfId="0" applyFont="1" applyFill="1" applyBorder="1" applyAlignment="1">
      <alignment horizontal="center" vertical="center" wrapText="1"/>
    </xf>
    <xf numFmtId="0" fontId="55" fillId="3" borderId="9" xfId="0" applyFont="1" applyFill="1" applyBorder="1" applyAlignment="1">
      <alignment horizontal="center" vertical="center" wrapText="1"/>
    </xf>
    <xf numFmtId="0" fontId="55" fillId="3" borderId="5" xfId="0" applyFont="1" applyFill="1" applyBorder="1" applyAlignment="1">
      <alignment horizontal="center" vertical="center" wrapText="1"/>
    </xf>
    <xf numFmtId="0" fontId="55" fillId="3" borderId="6" xfId="0" applyFont="1" applyFill="1" applyBorder="1" applyAlignment="1">
      <alignment horizontal="center" vertical="center" wrapText="1"/>
    </xf>
    <xf numFmtId="0" fontId="55" fillId="3" borderId="7" xfId="0" applyFont="1" applyFill="1" applyBorder="1" applyAlignment="1">
      <alignment horizontal="center" vertical="center" wrapText="1"/>
    </xf>
    <xf numFmtId="0" fontId="55" fillId="3" borderId="2" xfId="0" applyFont="1" applyFill="1" applyBorder="1" applyAlignment="1">
      <alignment horizontal="center" vertical="center" wrapText="1"/>
    </xf>
    <xf numFmtId="0" fontId="55" fillId="9" borderId="3" xfId="0" applyFont="1" applyFill="1" applyBorder="1" applyAlignment="1">
      <alignment horizontal="center" vertical="center" wrapText="1"/>
    </xf>
    <xf numFmtId="0" fontId="55" fillId="19" borderId="4" xfId="0" applyFont="1" applyFill="1" applyBorder="1" applyAlignment="1">
      <alignment horizontal="center" vertical="center" wrapText="1"/>
    </xf>
    <xf numFmtId="0" fontId="55" fillId="19" borderId="3" xfId="0" applyFont="1" applyFill="1" applyBorder="1" applyAlignment="1">
      <alignment horizontal="center" vertical="center" wrapText="1"/>
    </xf>
    <xf numFmtId="0" fontId="65" fillId="4" borderId="13" xfId="0" applyFont="1" applyFill="1" applyBorder="1" applyAlignment="1">
      <alignment horizontal="center" vertical="center" wrapText="1"/>
    </xf>
    <xf numFmtId="0" fontId="65" fillId="4" borderId="14" xfId="0" applyFont="1" applyFill="1" applyBorder="1" applyAlignment="1">
      <alignment horizontal="center" vertical="center" wrapText="1"/>
    </xf>
    <xf numFmtId="0" fontId="65" fillId="4" borderId="15" xfId="0" applyFont="1" applyFill="1" applyBorder="1" applyAlignment="1">
      <alignment horizontal="center" vertical="center" wrapText="1"/>
    </xf>
    <xf numFmtId="0" fontId="55" fillId="7" borderId="3" xfId="0" applyFont="1" applyFill="1" applyBorder="1" applyAlignment="1">
      <alignment horizontal="center" vertical="center" wrapText="1"/>
    </xf>
    <xf numFmtId="0" fontId="64" fillId="8" borderId="3" xfId="0" applyFont="1" applyFill="1" applyBorder="1" applyAlignment="1">
      <alignment horizontal="center" vertical="center" wrapText="1"/>
    </xf>
    <xf numFmtId="0" fontId="64" fillId="8" borderId="4" xfId="0" applyFont="1" applyFill="1" applyBorder="1" applyAlignment="1">
      <alignment horizontal="center" vertical="center" wrapText="1"/>
    </xf>
    <xf numFmtId="0" fontId="65" fillId="4" borderId="10" xfId="0" applyFont="1" applyFill="1" applyBorder="1" applyAlignment="1">
      <alignment horizontal="center" vertical="center" wrapText="1"/>
    </xf>
    <xf numFmtId="0" fontId="65" fillId="4" borderId="11" xfId="0" applyFont="1" applyFill="1" applyBorder="1" applyAlignment="1">
      <alignment horizontal="center" vertical="center" wrapText="1"/>
    </xf>
    <xf numFmtId="0" fontId="65" fillId="4" borderId="12" xfId="0" applyFont="1" applyFill="1" applyBorder="1" applyAlignment="1">
      <alignment horizontal="center" vertical="center" wrapText="1"/>
    </xf>
    <xf numFmtId="0" fontId="58" fillId="18" borderId="4" xfId="0" applyFont="1" applyFill="1" applyBorder="1" applyAlignment="1">
      <alignment horizontal="center" vertical="center" wrapText="1"/>
    </xf>
    <xf numFmtId="0" fontId="55" fillId="20" borderId="4" xfId="0" applyFont="1" applyFill="1" applyBorder="1" applyAlignment="1">
      <alignment horizontal="center" vertical="center" wrapText="1"/>
    </xf>
    <xf numFmtId="0" fontId="55" fillId="20" borderId="3" xfId="0" applyFont="1" applyFill="1" applyBorder="1" applyAlignment="1">
      <alignment horizontal="center" vertical="center" wrapText="1"/>
    </xf>
    <xf numFmtId="0" fontId="58" fillId="18" borderId="3" xfId="0" applyFont="1" applyFill="1" applyBorder="1" applyAlignment="1">
      <alignment horizontal="center" vertical="center" wrapText="1"/>
    </xf>
    <xf numFmtId="0" fontId="55" fillId="7" borderId="4" xfId="0" applyFont="1" applyFill="1" applyBorder="1" applyAlignment="1">
      <alignment horizontal="center" vertical="center" wrapText="1"/>
    </xf>
    <xf numFmtId="0" fontId="42" fillId="18" borderId="6" xfId="0" applyFont="1" applyFill="1" applyBorder="1" applyAlignment="1">
      <alignment horizontal="center" vertical="center"/>
    </xf>
    <xf numFmtId="0" fontId="42" fillId="18" borderId="7" xfId="0" applyFont="1" applyFill="1" applyBorder="1" applyAlignment="1">
      <alignment horizontal="center" vertical="center"/>
    </xf>
    <xf numFmtId="0" fontId="42" fillId="18" borderId="2" xfId="0" applyFont="1" applyFill="1" applyBorder="1" applyAlignment="1">
      <alignment horizontal="center" vertical="center"/>
    </xf>
    <xf numFmtId="0" fontId="42" fillId="18" borderId="8" xfId="0" applyFont="1" applyFill="1" applyBorder="1" applyAlignment="1">
      <alignment horizontal="center" vertical="center"/>
    </xf>
    <xf numFmtId="0" fontId="42" fillId="18" borderId="9" xfId="0" applyFont="1" applyFill="1" applyBorder="1" applyAlignment="1">
      <alignment horizontal="center" vertical="center"/>
    </xf>
    <xf numFmtId="0" fontId="42" fillId="18" borderId="5" xfId="0" applyFont="1" applyFill="1" applyBorder="1" applyAlignment="1">
      <alignment horizontal="center" vertical="center"/>
    </xf>
    <xf numFmtId="0" fontId="55" fillId="21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5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7" fillId="0" borderId="1" xfId="0" applyFont="1" applyFill="1" applyBorder="1" applyAlignment="1">
      <alignment horizontal="right" vertical="center"/>
    </xf>
    <xf numFmtId="0" fontId="55" fillId="21" borderId="4" xfId="0" applyFont="1" applyFill="1" applyBorder="1" applyAlignment="1">
      <alignment horizontal="center" vertical="center" wrapText="1"/>
    </xf>
    <xf numFmtId="0" fontId="66" fillId="25" borderId="3" xfId="0" applyFont="1" applyFill="1" applyBorder="1" applyAlignment="1">
      <alignment horizontal="center" vertical="center" wrapText="1"/>
    </xf>
    <xf numFmtId="0" fontId="68" fillId="26" borderId="6" xfId="0" applyFont="1" applyFill="1" applyBorder="1" applyAlignment="1">
      <alignment horizontal="center" vertical="center" wrapText="1"/>
    </xf>
    <xf numFmtId="0" fontId="68" fillId="26" borderId="7" xfId="0" applyFont="1" applyFill="1" applyBorder="1" applyAlignment="1">
      <alignment horizontal="center" vertical="center" wrapText="1"/>
    </xf>
    <xf numFmtId="0" fontId="68" fillId="26" borderId="2" xfId="0" applyFont="1" applyFill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/>
    </xf>
    <xf numFmtId="0" fontId="53" fillId="0" borderId="3" xfId="0" applyFont="1" applyBorder="1" applyAlignment="1">
      <alignment horizontal="center" vertical="center"/>
    </xf>
    <xf numFmtId="0" fontId="68" fillId="26" borderId="8" xfId="0" applyFont="1" applyFill="1" applyBorder="1" applyAlignment="1">
      <alignment horizontal="center" vertical="center" wrapText="1"/>
    </xf>
    <xf numFmtId="0" fontId="68" fillId="26" borderId="9" xfId="0" applyFont="1" applyFill="1" applyBorder="1" applyAlignment="1">
      <alignment horizontal="center" vertical="center" wrapText="1"/>
    </xf>
    <xf numFmtId="0" fontId="68" fillId="26" borderId="5" xfId="0" applyFont="1" applyFill="1" applyBorder="1" applyAlignment="1">
      <alignment horizontal="center" vertical="center" wrapText="1"/>
    </xf>
    <xf numFmtId="0" fontId="37" fillId="6" borderId="0" xfId="0" applyFont="1" applyFill="1" applyBorder="1" applyAlignment="1">
      <alignment horizontal="right" vertical="center"/>
    </xf>
    <xf numFmtId="0" fontId="55" fillId="6" borderId="0" xfId="0" applyFont="1" applyFill="1" applyBorder="1" applyAlignment="1">
      <alignment horizontal="center" vertical="center" wrapText="1"/>
    </xf>
    <xf numFmtId="0" fontId="58" fillId="24" borderId="8" xfId="0" applyFont="1" applyFill="1" applyBorder="1" applyAlignment="1">
      <alignment horizontal="center" vertical="center" wrapText="1"/>
    </xf>
    <xf numFmtId="0" fontId="58" fillId="24" borderId="9" xfId="0" applyFont="1" applyFill="1" applyBorder="1" applyAlignment="1">
      <alignment horizontal="center" vertical="center" wrapText="1"/>
    </xf>
    <xf numFmtId="0" fontId="58" fillId="24" borderId="5" xfId="0" applyFont="1" applyFill="1" applyBorder="1" applyAlignment="1">
      <alignment horizontal="center" vertical="center" wrapText="1"/>
    </xf>
    <xf numFmtId="0" fontId="66" fillId="25" borderId="4" xfId="0" applyFont="1" applyFill="1" applyBorder="1" applyAlignment="1">
      <alignment horizontal="center" vertical="center" wrapText="1"/>
    </xf>
    <xf numFmtId="0" fontId="58" fillId="24" borderId="6" xfId="0" applyFont="1" applyFill="1" applyBorder="1" applyAlignment="1">
      <alignment horizontal="center" vertical="center" wrapText="1"/>
    </xf>
    <xf numFmtId="0" fontId="58" fillId="24" borderId="7" xfId="0" applyFont="1" applyFill="1" applyBorder="1" applyAlignment="1">
      <alignment horizontal="center" vertical="center" wrapText="1"/>
    </xf>
    <xf numFmtId="0" fontId="58" fillId="24" borderId="2" xfId="0" applyFont="1" applyFill="1" applyBorder="1" applyAlignment="1">
      <alignment horizontal="center" vertical="center" wrapText="1"/>
    </xf>
    <xf numFmtId="0" fontId="41" fillId="18" borderId="16" xfId="0" applyFont="1" applyFill="1" applyBorder="1" applyAlignment="1">
      <alignment horizontal="center" vertical="center"/>
    </xf>
    <xf numFmtId="0" fontId="41" fillId="18" borderId="17" xfId="0" applyFont="1" applyFill="1" applyBorder="1" applyAlignment="1">
      <alignment horizontal="center" vertical="center"/>
    </xf>
    <xf numFmtId="0" fontId="41" fillId="18" borderId="18" xfId="0" applyFont="1" applyFill="1" applyBorder="1" applyAlignment="1">
      <alignment horizontal="center" vertical="center"/>
    </xf>
    <xf numFmtId="0" fontId="37" fillId="18" borderId="6" xfId="0" applyFont="1" applyFill="1" applyBorder="1" applyAlignment="1">
      <alignment horizontal="center" vertical="center"/>
    </xf>
    <xf numFmtId="0" fontId="37" fillId="18" borderId="7" xfId="0" applyFont="1" applyFill="1" applyBorder="1" applyAlignment="1">
      <alignment horizontal="center" vertical="center"/>
    </xf>
    <xf numFmtId="0" fontId="37" fillId="18" borderId="8" xfId="0" applyFont="1" applyFill="1" applyBorder="1" applyAlignment="1">
      <alignment horizontal="center" vertical="center"/>
    </xf>
    <xf numFmtId="0" fontId="37" fillId="18" borderId="9" xfId="0" applyFont="1" applyFill="1" applyBorder="1" applyAlignment="1">
      <alignment horizontal="center" vertical="center"/>
    </xf>
    <xf numFmtId="0" fontId="37" fillId="18" borderId="2" xfId="0" applyFont="1" applyFill="1" applyBorder="1" applyAlignment="1">
      <alignment horizontal="center" vertical="center"/>
    </xf>
    <xf numFmtId="0" fontId="37" fillId="18" borderId="5" xfId="0" applyFont="1" applyFill="1" applyBorder="1" applyAlignment="1">
      <alignment horizontal="center" vertical="center"/>
    </xf>
    <xf numFmtId="0" fontId="20" fillId="18" borderId="16" xfId="0" applyFont="1" applyFill="1" applyBorder="1" applyAlignment="1">
      <alignment horizontal="center" vertical="center"/>
    </xf>
    <xf numFmtId="0" fontId="20" fillId="18" borderId="17" xfId="0" applyFont="1" applyFill="1" applyBorder="1" applyAlignment="1">
      <alignment horizontal="center" vertical="center"/>
    </xf>
    <xf numFmtId="0" fontId="20" fillId="18" borderId="18" xfId="0" applyFont="1" applyFill="1" applyBorder="1" applyAlignment="1">
      <alignment horizontal="center" vertical="center"/>
    </xf>
  </cellXfs>
  <cellStyles count="2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Normal" xfId="0" builtinId="0"/>
  </cellStyles>
  <dxfs count="0"/>
  <tableStyles count="0" defaultTableStyle="TableStyleMedium9" defaultPivotStyle="PivotStyleMedium4"/>
  <colors>
    <mruColors>
      <color rgb="FF993366"/>
      <color rgb="FF008000"/>
      <color rgb="FF33CC33"/>
      <color rgb="FF6600CC"/>
      <color rgb="FF996633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13" Type="http://schemas.openxmlformats.org/officeDocument/2006/relationships/image" Target="../media/image13.gif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gif"/><Relationship Id="rId2" Type="http://schemas.openxmlformats.org/officeDocument/2006/relationships/image" Target="../media/image2.png"/><Relationship Id="rId16" Type="http://schemas.openxmlformats.org/officeDocument/2006/relationships/image" Target="../media/image16.jp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JPG"/><Relationship Id="rId4" Type="http://schemas.openxmlformats.org/officeDocument/2006/relationships/image" Target="../media/image4.png"/><Relationship Id="rId9" Type="http://schemas.openxmlformats.org/officeDocument/2006/relationships/image" Target="../media/image9.gif"/><Relationship Id="rId14" Type="http://schemas.openxmlformats.org/officeDocument/2006/relationships/image" Target="../media/image1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134622</xdr:colOff>
      <xdr:row>3</xdr:row>
      <xdr:rowOff>38100</xdr:rowOff>
    </xdr:from>
    <xdr:to>
      <xdr:col>13</xdr:col>
      <xdr:colOff>401322</xdr:colOff>
      <xdr:row>4</xdr:row>
      <xdr:rowOff>171450</xdr:rowOff>
    </xdr:to>
    <xdr:pic>
      <xdr:nvPicPr>
        <xdr:cNvPr id="1524" name="Picture 30" descr="carroll.bmp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0422" y="502920"/>
          <a:ext cx="2667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54824</xdr:colOff>
      <xdr:row>63</xdr:row>
      <xdr:rowOff>22860</xdr:rowOff>
    </xdr:from>
    <xdr:to>
      <xdr:col>13</xdr:col>
      <xdr:colOff>469512</xdr:colOff>
      <xdr:row>64</xdr:row>
      <xdr:rowOff>167640</xdr:rowOff>
    </xdr:to>
    <xdr:pic>
      <xdr:nvPicPr>
        <xdr:cNvPr id="1529" name="Picture 27" descr="THS Logo.bmp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1784" y="10454640"/>
          <a:ext cx="414688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70063</xdr:colOff>
      <xdr:row>53</xdr:row>
      <xdr:rowOff>19050</xdr:rowOff>
    </xdr:from>
    <xdr:to>
      <xdr:col>13</xdr:col>
      <xdr:colOff>451063</xdr:colOff>
      <xdr:row>54</xdr:row>
      <xdr:rowOff>180974</xdr:rowOff>
    </xdr:to>
    <xdr:pic>
      <xdr:nvPicPr>
        <xdr:cNvPr id="1531" name="Picture 35" descr="Xavier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023" y="8789670"/>
          <a:ext cx="381000" cy="352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63501</xdr:colOff>
      <xdr:row>53</xdr:row>
      <xdr:rowOff>36195</xdr:rowOff>
    </xdr:from>
    <xdr:to>
      <xdr:col>3</xdr:col>
      <xdr:colOff>449580</xdr:colOff>
      <xdr:row>54</xdr:row>
      <xdr:rowOff>179069</xdr:rowOff>
    </xdr:to>
    <xdr:pic>
      <xdr:nvPicPr>
        <xdr:cNvPr id="1532" name="Picture 25" descr="Springfield Wildcats.gif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9301" y="7145655"/>
          <a:ext cx="386079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62443</xdr:colOff>
      <xdr:row>43</xdr:row>
      <xdr:rowOff>28575</xdr:rowOff>
    </xdr:from>
    <xdr:to>
      <xdr:col>13</xdr:col>
      <xdr:colOff>464820</xdr:colOff>
      <xdr:row>44</xdr:row>
      <xdr:rowOff>161925</xdr:rowOff>
    </xdr:to>
    <xdr:pic>
      <xdr:nvPicPr>
        <xdr:cNvPr id="1533" name="Picture 42" descr="Springboro Pantehrs.gif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403" y="7138035"/>
          <a:ext cx="402377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114725</xdr:colOff>
      <xdr:row>63</xdr:row>
      <xdr:rowOff>28575</xdr:rowOff>
    </xdr:from>
    <xdr:to>
      <xdr:col>3</xdr:col>
      <xdr:colOff>410000</xdr:colOff>
      <xdr:row>64</xdr:row>
      <xdr:rowOff>180974</xdr:rowOff>
    </xdr:to>
    <xdr:pic>
      <xdr:nvPicPr>
        <xdr:cNvPr id="1536" name="Picture 20" descr="Stebbins Indians.bmp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1105" y="8799195"/>
          <a:ext cx="295275" cy="342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92923</xdr:colOff>
      <xdr:row>33</xdr:row>
      <xdr:rowOff>28575</xdr:rowOff>
    </xdr:from>
    <xdr:to>
      <xdr:col>8</xdr:col>
      <xdr:colOff>487680</xdr:colOff>
      <xdr:row>34</xdr:row>
      <xdr:rowOff>161924</xdr:rowOff>
    </xdr:to>
    <xdr:pic>
      <xdr:nvPicPr>
        <xdr:cNvPr id="1540" name="Picture 39" descr="Mason Comets.gif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8763" y="5301615"/>
          <a:ext cx="394757" cy="32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36409</xdr:colOff>
      <xdr:row>33</xdr:row>
      <xdr:rowOff>26670</xdr:rowOff>
    </xdr:from>
    <xdr:to>
      <xdr:col>13</xdr:col>
      <xdr:colOff>495300</xdr:colOff>
      <xdr:row>34</xdr:row>
      <xdr:rowOff>163003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3369" y="5474970"/>
          <a:ext cx="458891" cy="326833"/>
        </a:xfrm>
        <a:prstGeom prst="rect">
          <a:avLst/>
        </a:prstGeom>
      </xdr:spPr>
    </xdr:pic>
    <xdr:clientData/>
  </xdr:twoCellAnchor>
  <xdr:twoCellAnchor editAs="oneCell">
    <xdr:from>
      <xdr:col>13</xdr:col>
      <xdr:colOff>95463</xdr:colOff>
      <xdr:row>13</xdr:row>
      <xdr:rowOff>47626</xdr:rowOff>
    </xdr:from>
    <xdr:to>
      <xdr:col>13</xdr:col>
      <xdr:colOff>461222</xdr:colOff>
      <xdr:row>14</xdr:row>
      <xdr:rowOff>142875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843" y="2173606"/>
          <a:ext cx="365759" cy="285749"/>
        </a:xfrm>
        <a:prstGeom prst="rect">
          <a:avLst/>
        </a:prstGeom>
      </xdr:spPr>
    </xdr:pic>
    <xdr:clientData/>
  </xdr:twoCellAnchor>
  <xdr:twoCellAnchor editAs="oneCell">
    <xdr:from>
      <xdr:col>3</xdr:col>
      <xdr:colOff>129119</xdr:colOff>
      <xdr:row>43</xdr:row>
      <xdr:rowOff>28576</xdr:rowOff>
    </xdr:from>
    <xdr:to>
      <xdr:col>3</xdr:col>
      <xdr:colOff>452969</xdr:colOff>
      <xdr:row>44</xdr:row>
      <xdr:rowOff>161927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2519" y="5464176"/>
          <a:ext cx="323850" cy="328084"/>
        </a:xfrm>
        <a:prstGeom prst="rect">
          <a:avLst/>
        </a:prstGeom>
      </xdr:spPr>
    </xdr:pic>
    <xdr:clientData/>
  </xdr:twoCellAnchor>
  <xdr:twoCellAnchor editAs="oneCell">
    <xdr:from>
      <xdr:col>8</xdr:col>
      <xdr:colOff>102448</xdr:colOff>
      <xdr:row>23</xdr:row>
      <xdr:rowOff>30480</xdr:rowOff>
    </xdr:from>
    <xdr:to>
      <xdr:col>8</xdr:col>
      <xdr:colOff>420841</xdr:colOff>
      <xdr:row>24</xdr:row>
      <xdr:rowOff>177379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28" t="5208" r="10714" b="7738"/>
        <a:stretch/>
      </xdr:blipFill>
      <xdr:spPr>
        <a:xfrm>
          <a:off x="8408248" y="2156460"/>
          <a:ext cx="318393" cy="337399"/>
        </a:xfrm>
        <a:prstGeom prst="rect">
          <a:avLst/>
        </a:prstGeom>
      </xdr:spPr>
    </xdr:pic>
    <xdr:clientData/>
  </xdr:twoCellAnchor>
  <xdr:twoCellAnchor editAs="oneCell">
    <xdr:from>
      <xdr:col>3</xdr:col>
      <xdr:colOff>96525</xdr:colOff>
      <xdr:row>3</xdr:row>
      <xdr:rowOff>34715</xdr:rowOff>
    </xdr:from>
    <xdr:to>
      <xdr:col>3</xdr:col>
      <xdr:colOff>435188</xdr:colOff>
      <xdr:row>4</xdr:row>
      <xdr:rowOff>171452</xdr:rowOff>
    </xdr:to>
    <xdr:pic>
      <xdr:nvPicPr>
        <xdr:cNvPr id="28" name="Picture 13" descr="Bellfontaine Chieftains.gif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443485" y="499535"/>
          <a:ext cx="338663" cy="3272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76200</xdr:colOff>
      <xdr:row>3</xdr:row>
      <xdr:rowOff>30480</xdr:rowOff>
    </xdr:from>
    <xdr:to>
      <xdr:col>8</xdr:col>
      <xdr:colOff>403860</xdr:colOff>
      <xdr:row>4</xdr:row>
      <xdr:rowOff>167640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0" y="495300"/>
          <a:ext cx="327660" cy="327660"/>
        </a:xfrm>
        <a:prstGeom prst="rect">
          <a:avLst/>
        </a:prstGeom>
      </xdr:spPr>
    </xdr:pic>
    <xdr:clientData/>
  </xdr:twoCellAnchor>
  <xdr:twoCellAnchor editAs="oneCell">
    <xdr:from>
      <xdr:col>3</xdr:col>
      <xdr:colOff>76201</xdr:colOff>
      <xdr:row>13</xdr:row>
      <xdr:rowOff>22861</xdr:rowOff>
    </xdr:from>
    <xdr:to>
      <xdr:col>3</xdr:col>
      <xdr:colOff>434513</xdr:colOff>
      <xdr:row>14</xdr:row>
      <xdr:rowOff>175261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1" y="2148841"/>
          <a:ext cx="358312" cy="342900"/>
        </a:xfrm>
        <a:prstGeom prst="rect">
          <a:avLst/>
        </a:prstGeom>
      </xdr:spPr>
    </xdr:pic>
    <xdr:clientData/>
  </xdr:twoCellAnchor>
  <xdr:twoCellAnchor editAs="oneCell">
    <xdr:from>
      <xdr:col>8</xdr:col>
      <xdr:colOff>76201</xdr:colOff>
      <xdr:row>43</xdr:row>
      <xdr:rowOff>30480</xdr:rowOff>
    </xdr:from>
    <xdr:to>
      <xdr:col>8</xdr:col>
      <xdr:colOff>406173</xdr:colOff>
      <xdr:row>44</xdr:row>
      <xdr:rowOff>160020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1" y="7139940"/>
          <a:ext cx="329972" cy="320040"/>
        </a:xfrm>
        <a:prstGeom prst="rect">
          <a:avLst/>
        </a:prstGeom>
      </xdr:spPr>
    </xdr:pic>
    <xdr:clientData/>
  </xdr:twoCellAnchor>
  <xdr:twoCellAnchor editAs="oneCell">
    <xdr:from>
      <xdr:col>3</xdr:col>
      <xdr:colOff>91440</xdr:colOff>
      <xdr:row>33</xdr:row>
      <xdr:rowOff>40640</xdr:rowOff>
    </xdr:from>
    <xdr:to>
      <xdr:col>3</xdr:col>
      <xdr:colOff>486197</xdr:colOff>
      <xdr:row>34</xdr:row>
      <xdr:rowOff>173989</xdr:rowOff>
    </xdr:to>
    <xdr:pic>
      <xdr:nvPicPr>
        <xdr:cNvPr id="23" name="Picture 39" descr="Mason Comets.gif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5313680"/>
          <a:ext cx="394757" cy="32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83820</xdr:colOff>
      <xdr:row>23</xdr:row>
      <xdr:rowOff>30480</xdr:rowOff>
    </xdr:from>
    <xdr:to>
      <xdr:col>3</xdr:col>
      <xdr:colOff>431098</xdr:colOff>
      <xdr:row>24</xdr:row>
      <xdr:rowOff>160020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0780" y="3817620"/>
          <a:ext cx="347278" cy="320040"/>
        </a:xfrm>
        <a:prstGeom prst="rect">
          <a:avLst/>
        </a:prstGeom>
      </xdr:spPr>
    </xdr:pic>
    <xdr:clientData/>
  </xdr:twoCellAnchor>
  <xdr:twoCellAnchor editAs="oneCell">
    <xdr:from>
      <xdr:col>13</xdr:col>
      <xdr:colOff>50800</xdr:colOff>
      <xdr:row>23</xdr:row>
      <xdr:rowOff>40640</xdr:rowOff>
    </xdr:from>
    <xdr:to>
      <xdr:col>13</xdr:col>
      <xdr:colOff>488950</xdr:colOff>
      <xdr:row>24</xdr:row>
      <xdr:rowOff>169907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0240" y="3708400"/>
          <a:ext cx="438150" cy="3223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131"/>
  <sheetViews>
    <sheetView zoomScale="130" zoomScaleNormal="130" zoomScalePageLayoutView="150" workbookViewId="0">
      <pane ySplit="4" topLeftCell="A35" activePane="bottomLeft" state="frozen"/>
      <selection activeCell="E28" sqref="E28"/>
      <selection pane="bottomLeft" activeCell="H32" sqref="H32"/>
    </sheetView>
  </sheetViews>
  <sheetFormatPr defaultColWidth="8.85546875" defaultRowHeight="12.75"/>
  <cols>
    <col min="1" max="1" width="4" customWidth="1"/>
    <col min="2" max="2" width="21.7109375" customWidth="1"/>
    <col min="3" max="3" width="15.7109375" customWidth="1"/>
    <col min="4" max="4" width="1.42578125" customWidth="1"/>
    <col min="5" max="13" width="4.28515625" customWidth="1"/>
    <col min="14" max="14" width="4.7109375" customWidth="1"/>
    <col min="15" max="23" width="4.28515625" customWidth="1"/>
    <col min="24" max="24" width="4.7109375" customWidth="1"/>
    <col min="25" max="25" width="5.7109375" customWidth="1"/>
  </cols>
  <sheetData>
    <row r="1" spans="1:25" ht="12" customHeight="1">
      <c r="A1" s="155" t="s">
        <v>97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7"/>
    </row>
    <row r="2" spans="1:25" ht="12" customHeight="1">
      <c r="A2" s="158" t="s">
        <v>96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spans="1:25" ht="13.5" customHeight="1">
      <c r="A3" s="5"/>
      <c r="B3" s="6"/>
      <c r="C3" s="7" t="s">
        <v>53</v>
      </c>
      <c r="D3" s="8"/>
      <c r="E3" s="9">
        <v>4</v>
      </c>
      <c r="F3" s="9">
        <v>4</v>
      </c>
      <c r="G3" s="9">
        <v>3</v>
      </c>
      <c r="H3" s="9">
        <v>4</v>
      </c>
      <c r="I3" s="9">
        <v>5</v>
      </c>
      <c r="J3" s="9">
        <v>4</v>
      </c>
      <c r="K3" s="9">
        <v>3</v>
      </c>
      <c r="L3" s="9">
        <v>4</v>
      </c>
      <c r="M3" s="9">
        <v>5</v>
      </c>
      <c r="N3" s="9">
        <f>SUM(E3:M3)</f>
        <v>36</v>
      </c>
      <c r="O3" s="9">
        <v>4</v>
      </c>
      <c r="P3" s="9">
        <v>3</v>
      </c>
      <c r="Q3" s="9">
        <v>5</v>
      </c>
      <c r="R3" s="9">
        <v>3</v>
      </c>
      <c r="S3" s="9">
        <v>4</v>
      </c>
      <c r="T3" s="9">
        <v>5</v>
      </c>
      <c r="U3" s="9">
        <v>4</v>
      </c>
      <c r="V3" s="9">
        <v>4</v>
      </c>
      <c r="W3" s="9">
        <v>3</v>
      </c>
      <c r="X3" s="9">
        <f>SUM(O3:W3)</f>
        <v>35</v>
      </c>
      <c r="Y3" s="9">
        <v>71</v>
      </c>
    </row>
    <row r="4" spans="1:25" ht="9.9499999999999993" customHeight="1">
      <c r="A4" s="10" t="s">
        <v>12</v>
      </c>
      <c r="B4" s="13" t="s">
        <v>13</v>
      </c>
      <c r="C4" s="13" t="s">
        <v>14</v>
      </c>
      <c r="D4" s="11"/>
      <c r="E4" s="10">
        <v>1</v>
      </c>
      <c r="F4" s="10">
        <v>2</v>
      </c>
      <c r="G4" s="10">
        <v>3</v>
      </c>
      <c r="H4" s="10">
        <v>4</v>
      </c>
      <c r="I4" s="10">
        <v>5</v>
      </c>
      <c r="J4" s="10">
        <v>6</v>
      </c>
      <c r="K4" s="10">
        <v>7</v>
      </c>
      <c r="L4" s="10">
        <v>8</v>
      </c>
      <c r="M4" s="10">
        <v>9</v>
      </c>
      <c r="N4" s="10" t="s">
        <v>16</v>
      </c>
      <c r="O4" s="10">
        <v>10</v>
      </c>
      <c r="P4" s="10">
        <v>11</v>
      </c>
      <c r="Q4" s="10">
        <v>12</v>
      </c>
      <c r="R4" s="10">
        <v>13</v>
      </c>
      <c r="S4" s="10">
        <v>14</v>
      </c>
      <c r="T4" s="10">
        <v>15</v>
      </c>
      <c r="U4" s="10">
        <v>16</v>
      </c>
      <c r="V4" s="10">
        <v>17</v>
      </c>
      <c r="W4" s="10">
        <v>18</v>
      </c>
      <c r="X4" s="10" t="s">
        <v>15</v>
      </c>
      <c r="Y4" s="10" t="s">
        <v>57</v>
      </c>
    </row>
    <row r="5" spans="1:25" ht="9.9499999999999993" customHeight="1">
      <c r="A5" s="5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9.9499999999999993" customHeight="1">
      <c r="A6" s="45">
        <v>1</v>
      </c>
      <c r="B6" s="99" t="s">
        <v>166</v>
      </c>
      <c r="C6" s="101" t="s">
        <v>64</v>
      </c>
      <c r="D6" s="46"/>
      <c r="E6" s="93">
        <v>4</v>
      </c>
      <c r="F6" s="93">
        <v>4</v>
      </c>
      <c r="G6" s="93">
        <v>4</v>
      </c>
      <c r="H6" s="93">
        <v>4</v>
      </c>
      <c r="I6" s="93">
        <v>5</v>
      </c>
      <c r="J6" s="93">
        <v>4</v>
      </c>
      <c r="K6" s="93">
        <v>3</v>
      </c>
      <c r="L6" s="93">
        <v>5</v>
      </c>
      <c r="M6" s="93">
        <v>4</v>
      </c>
      <c r="N6" s="66">
        <f>SUM(E6:M6)</f>
        <v>37</v>
      </c>
      <c r="O6" s="93">
        <v>3</v>
      </c>
      <c r="P6" s="93">
        <v>5</v>
      </c>
      <c r="Q6" s="93">
        <v>4</v>
      </c>
      <c r="R6" s="93">
        <v>3</v>
      </c>
      <c r="S6" s="93">
        <v>4</v>
      </c>
      <c r="T6" s="93">
        <v>4</v>
      </c>
      <c r="U6" s="93">
        <v>5</v>
      </c>
      <c r="V6" s="93">
        <v>3</v>
      </c>
      <c r="W6" s="93">
        <v>3</v>
      </c>
      <c r="X6" s="66">
        <f>SUM(O6:W6)</f>
        <v>34</v>
      </c>
      <c r="Y6" s="37">
        <f t="shared" ref="Y6:Y9" si="0">N6+X6</f>
        <v>71</v>
      </c>
    </row>
    <row r="7" spans="1:25" ht="9.9499999999999993" customHeight="1">
      <c r="A7" s="45">
        <v>2</v>
      </c>
      <c r="B7" s="99" t="s">
        <v>167</v>
      </c>
      <c r="C7" s="101" t="s">
        <v>64</v>
      </c>
      <c r="D7" s="46"/>
      <c r="E7" s="93">
        <v>6</v>
      </c>
      <c r="F7" s="93">
        <v>5</v>
      </c>
      <c r="G7" s="93">
        <v>6</v>
      </c>
      <c r="H7" s="93">
        <v>5</v>
      </c>
      <c r="I7" s="93">
        <v>6</v>
      </c>
      <c r="J7" s="93">
        <v>4</v>
      </c>
      <c r="K7" s="93">
        <v>3</v>
      </c>
      <c r="L7" s="93">
        <v>4</v>
      </c>
      <c r="M7" s="93">
        <v>5</v>
      </c>
      <c r="N7" s="66">
        <f>SUM(E7:M7)</f>
        <v>44</v>
      </c>
      <c r="O7" s="93">
        <v>5</v>
      </c>
      <c r="P7" s="93">
        <v>3</v>
      </c>
      <c r="Q7" s="93">
        <v>4</v>
      </c>
      <c r="R7" s="93">
        <v>4</v>
      </c>
      <c r="S7" s="93">
        <v>4</v>
      </c>
      <c r="T7" s="93">
        <v>4</v>
      </c>
      <c r="U7" s="93">
        <v>5</v>
      </c>
      <c r="V7" s="93">
        <v>4</v>
      </c>
      <c r="W7" s="93">
        <v>3</v>
      </c>
      <c r="X7" s="66">
        <f>SUM(O7:W7)</f>
        <v>36</v>
      </c>
      <c r="Y7" s="37">
        <f t="shared" si="0"/>
        <v>80</v>
      </c>
    </row>
    <row r="8" spans="1:25" ht="9.9499999999999993" customHeight="1">
      <c r="A8" s="45">
        <v>3</v>
      </c>
      <c r="B8" s="99" t="s">
        <v>168</v>
      </c>
      <c r="C8" s="101" t="s">
        <v>64</v>
      </c>
      <c r="D8" s="46"/>
      <c r="E8" s="93">
        <v>4</v>
      </c>
      <c r="F8" s="93">
        <v>5</v>
      </c>
      <c r="G8" s="93">
        <v>3</v>
      </c>
      <c r="H8" s="93">
        <v>8</v>
      </c>
      <c r="I8" s="93">
        <v>6</v>
      </c>
      <c r="J8" s="93">
        <v>5</v>
      </c>
      <c r="K8" s="93">
        <v>4</v>
      </c>
      <c r="L8" s="93">
        <v>6</v>
      </c>
      <c r="M8" s="93">
        <v>5</v>
      </c>
      <c r="N8" s="66">
        <f>SUM(E8:M8)</f>
        <v>46</v>
      </c>
      <c r="O8" s="93">
        <v>4</v>
      </c>
      <c r="P8" s="93">
        <v>4</v>
      </c>
      <c r="Q8" s="93">
        <v>6</v>
      </c>
      <c r="R8" s="93">
        <v>3</v>
      </c>
      <c r="S8" s="93">
        <v>6</v>
      </c>
      <c r="T8" s="93">
        <v>6</v>
      </c>
      <c r="U8" s="93">
        <v>5</v>
      </c>
      <c r="V8" s="93">
        <v>5</v>
      </c>
      <c r="W8" s="93">
        <v>4</v>
      </c>
      <c r="X8" s="66">
        <f>SUM(O8:W8)</f>
        <v>43</v>
      </c>
      <c r="Y8" s="37">
        <f t="shared" si="0"/>
        <v>89</v>
      </c>
    </row>
    <row r="9" spans="1:25" ht="9.9499999999999993" customHeight="1">
      <c r="A9" s="45">
        <v>4</v>
      </c>
      <c r="B9" s="99" t="s">
        <v>169</v>
      </c>
      <c r="C9" s="101" t="s">
        <v>64</v>
      </c>
      <c r="D9" s="46"/>
      <c r="E9" s="93">
        <v>5</v>
      </c>
      <c r="F9" s="93">
        <v>6</v>
      </c>
      <c r="G9" s="93">
        <v>4</v>
      </c>
      <c r="H9" s="93">
        <v>7</v>
      </c>
      <c r="I9" s="93">
        <v>6</v>
      </c>
      <c r="J9" s="93">
        <v>7</v>
      </c>
      <c r="K9" s="93">
        <v>7</v>
      </c>
      <c r="L9" s="93">
        <v>6</v>
      </c>
      <c r="M9" s="93">
        <v>5</v>
      </c>
      <c r="N9" s="66">
        <f>SUM(E9:M9)</f>
        <v>53</v>
      </c>
      <c r="O9" s="93">
        <v>5</v>
      </c>
      <c r="P9" s="93">
        <v>4</v>
      </c>
      <c r="Q9" s="93">
        <v>5</v>
      </c>
      <c r="R9" s="93">
        <v>3</v>
      </c>
      <c r="S9" s="93">
        <v>7</v>
      </c>
      <c r="T9" s="93">
        <v>5</v>
      </c>
      <c r="U9" s="93">
        <v>5</v>
      </c>
      <c r="V9" s="93">
        <v>4</v>
      </c>
      <c r="W9" s="93">
        <v>5</v>
      </c>
      <c r="X9" s="66">
        <f>SUM(O9:W9)</f>
        <v>43</v>
      </c>
      <c r="Y9" s="37">
        <f t="shared" si="0"/>
        <v>96</v>
      </c>
    </row>
    <row r="10" spans="1:25" ht="9.9499999999999993" customHeight="1">
      <c r="A10" s="45">
        <v>5</v>
      </c>
      <c r="B10" s="99" t="s">
        <v>170</v>
      </c>
      <c r="C10" s="101" t="s">
        <v>64</v>
      </c>
      <c r="D10" s="46"/>
      <c r="E10" s="93">
        <v>6</v>
      </c>
      <c r="F10" s="93">
        <v>5</v>
      </c>
      <c r="G10" s="93">
        <v>5</v>
      </c>
      <c r="H10" s="93">
        <v>5</v>
      </c>
      <c r="I10" s="93">
        <v>5</v>
      </c>
      <c r="J10" s="93">
        <v>6</v>
      </c>
      <c r="K10" s="93">
        <v>4</v>
      </c>
      <c r="L10" s="93">
        <v>5</v>
      </c>
      <c r="M10" s="93">
        <v>8</v>
      </c>
      <c r="N10" s="66">
        <f>SUM(E10:M10)</f>
        <v>49</v>
      </c>
      <c r="O10" s="93">
        <v>6</v>
      </c>
      <c r="P10" s="93">
        <v>3</v>
      </c>
      <c r="Q10" s="93">
        <v>7</v>
      </c>
      <c r="R10" s="93">
        <v>3</v>
      </c>
      <c r="S10" s="93">
        <v>5</v>
      </c>
      <c r="T10" s="93">
        <v>10</v>
      </c>
      <c r="U10" s="93">
        <v>5</v>
      </c>
      <c r="V10" s="93">
        <v>5</v>
      </c>
      <c r="W10" s="93">
        <v>6</v>
      </c>
      <c r="X10" s="66">
        <f>SUM(O10:W10)</f>
        <v>50</v>
      </c>
      <c r="Y10" s="37">
        <f t="shared" ref="Y10" si="1">N10+X10</f>
        <v>99</v>
      </c>
    </row>
    <row r="11" spans="1:25" ht="9.9499999999999993" customHeight="1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9.9499999999999993" customHeight="1">
      <c r="A12" s="45">
        <v>1</v>
      </c>
      <c r="B12" s="99" t="s">
        <v>116</v>
      </c>
      <c r="C12" s="107" t="s">
        <v>73</v>
      </c>
      <c r="D12" s="46"/>
      <c r="E12" s="93">
        <v>4</v>
      </c>
      <c r="F12" s="93">
        <v>6</v>
      </c>
      <c r="G12" s="93">
        <v>4</v>
      </c>
      <c r="H12" s="93">
        <v>4</v>
      </c>
      <c r="I12" s="93">
        <v>6</v>
      </c>
      <c r="J12" s="93">
        <v>6</v>
      </c>
      <c r="K12" s="93">
        <v>4</v>
      </c>
      <c r="L12" s="93">
        <v>5</v>
      </c>
      <c r="M12" s="93">
        <v>5</v>
      </c>
      <c r="N12" s="66">
        <f>SUM(E12:M12)</f>
        <v>44</v>
      </c>
      <c r="O12" s="93">
        <v>4</v>
      </c>
      <c r="P12" s="93">
        <v>3</v>
      </c>
      <c r="Q12" s="93">
        <v>6</v>
      </c>
      <c r="R12" s="93">
        <v>3</v>
      </c>
      <c r="S12" s="93">
        <v>5</v>
      </c>
      <c r="T12" s="93">
        <v>5</v>
      </c>
      <c r="U12" s="93">
        <v>5</v>
      </c>
      <c r="V12" s="93">
        <v>4</v>
      </c>
      <c r="W12" s="93">
        <v>4</v>
      </c>
      <c r="X12" s="66">
        <f>SUM(O12:W12)</f>
        <v>39</v>
      </c>
      <c r="Y12" s="37">
        <f>N12+X12</f>
        <v>83</v>
      </c>
    </row>
    <row r="13" spans="1:25" ht="9.9499999999999993" customHeight="1">
      <c r="A13" s="45">
        <v>2</v>
      </c>
      <c r="B13" s="99" t="s">
        <v>117</v>
      </c>
      <c r="C13" s="107" t="s">
        <v>73</v>
      </c>
      <c r="D13" s="46"/>
      <c r="E13" s="93">
        <v>5</v>
      </c>
      <c r="F13" s="93">
        <v>6</v>
      </c>
      <c r="G13" s="93">
        <v>2</v>
      </c>
      <c r="H13" s="93">
        <v>10</v>
      </c>
      <c r="I13" s="93">
        <v>7</v>
      </c>
      <c r="J13" s="93">
        <v>6</v>
      </c>
      <c r="K13" s="93">
        <v>5</v>
      </c>
      <c r="L13" s="93">
        <v>6</v>
      </c>
      <c r="M13" s="93">
        <v>8</v>
      </c>
      <c r="N13" s="66">
        <f>SUM(E13:M13)</f>
        <v>55</v>
      </c>
      <c r="O13" s="93">
        <v>6</v>
      </c>
      <c r="P13" s="93">
        <v>3</v>
      </c>
      <c r="Q13" s="93">
        <v>8</v>
      </c>
      <c r="R13" s="93">
        <v>4</v>
      </c>
      <c r="S13" s="93">
        <v>5</v>
      </c>
      <c r="T13" s="93">
        <v>5</v>
      </c>
      <c r="U13" s="93">
        <v>4</v>
      </c>
      <c r="V13" s="93">
        <v>6</v>
      </c>
      <c r="W13" s="93">
        <v>6</v>
      </c>
      <c r="X13" s="66">
        <f>SUM(O13:W13)</f>
        <v>47</v>
      </c>
      <c r="Y13" s="37">
        <f>N13+X13</f>
        <v>102</v>
      </c>
    </row>
    <row r="14" spans="1:25" ht="9.9499999999999993" customHeight="1">
      <c r="A14" s="45">
        <v>3</v>
      </c>
      <c r="B14" s="99" t="s">
        <v>118</v>
      </c>
      <c r="C14" s="107" t="s">
        <v>73</v>
      </c>
      <c r="D14" s="46"/>
      <c r="E14" s="93">
        <v>5</v>
      </c>
      <c r="F14" s="93">
        <v>5</v>
      </c>
      <c r="G14" s="93">
        <v>6</v>
      </c>
      <c r="H14" s="93">
        <v>7</v>
      </c>
      <c r="I14" s="93">
        <v>6</v>
      </c>
      <c r="J14" s="93">
        <v>6</v>
      </c>
      <c r="K14" s="93">
        <v>3</v>
      </c>
      <c r="L14" s="93">
        <v>6</v>
      </c>
      <c r="M14" s="93">
        <v>5</v>
      </c>
      <c r="N14" s="66">
        <f>SUM(E14:M14)</f>
        <v>49</v>
      </c>
      <c r="O14" s="93">
        <v>4</v>
      </c>
      <c r="P14" s="93">
        <v>3</v>
      </c>
      <c r="Q14" s="93">
        <v>6</v>
      </c>
      <c r="R14" s="93">
        <v>6</v>
      </c>
      <c r="S14" s="93">
        <v>5</v>
      </c>
      <c r="T14" s="93">
        <v>7</v>
      </c>
      <c r="U14" s="93">
        <v>6</v>
      </c>
      <c r="V14" s="93">
        <v>4</v>
      </c>
      <c r="W14" s="93">
        <v>5</v>
      </c>
      <c r="X14" s="66">
        <f>SUM(O14:W14)</f>
        <v>46</v>
      </c>
      <c r="Y14" s="37">
        <f>N14+X14</f>
        <v>95</v>
      </c>
    </row>
    <row r="15" spans="1:25" ht="9.9499999999999993" customHeight="1">
      <c r="A15" s="45">
        <v>4</v>
      </c>
      <c r="B15" s="99" t="s">
        <v>119</v>
      </c>
      <c r="C15" s="107" t="s">
        <v>73</v>
      </c>
      <c r="D15" s="46"/>
      <c r="E15" s="93">
        <v>8</v>
      </c>
      <c r="F15" s="93">
        <v>6</v>
      </c>
      <c r="G15" s="93">
        <v>5</v>
      </c>
      <c r="H15" s="93">
        <v>9</v>
      </c>
      <c r="I15" s="93">
        <v>7</v>
      </c>
      <c r="J15" s="93">
        <v>8</v>
      </c>
      <c r="K15" s="93">
        <v>5</v>
      </c>
      <c r="L15" s="93">
        <v>6</v>
      </c>
      <c r="M15" s="93">
        <v>7</v>
      </c>
      <c r="N15" s="66">
        <f>SUM(E15:M15)</f>
        <v>61</v>
      </c>
      <c r="O15" s="93">
        <v>7</v>
      </c>
      <c r="P15" s="93">
        <v>5</v>
      </c>
      <c r="Q15" s="93">
        <v>7</v>
      </c>
      <c r="R15" s="93">
        <v>6</v>
      </c>
      <c r="S15" s="93">
        <v>7</v>
      </c>
      <c r="T15" s="93">
        <v>8</v>
      </c>
      <c r="U15" s="93">
        <v>6</v>
      </c>
      <c r="V15" s="93">
        <v>7</v>
      </c>
      <c r="W15" s="93">
        <v>5</v>
      </c>
      <c r="X15" s="66">
        <f>SUM(O15:W15)</f>
        <v>58</v>
      </c>
      <c r="Y15" s="37">
        <f>N15+X15</f>
        <v>119</v>
      </c>
    </row>
    <row r="16" spans="1:25" ht="9.9499999999999993" customHeight="1">
      <c r="A16" s="45">
        <v>5</v>
      </c>
      <c r="B16" s="99" t="s">
        <v>120</v>
      </c>
      <c r="C16" s="107" t="s">
        <v>73</v>
      </c>
      <c r="D16" s="46"/>
      <c r="E16" s="93">
        <v>6</v>
      </c>
      <c r="F16" s="93">
        <v>6</v>
      </c>
      <c r="G16" s="93">
        <v>5</v>
      </c>
      <c r="H16" s="93">
        <v>5</v>
      </c>
      <c r="I16" s="93">
        <v>8</v>
      </c>
      <c r="J16" s="93">
        <v>8</v>
      </c>
      <c r="K16" s="93">
        <v>6</v>
      </c>
      <c r="L16" s="93">
        <v>4</v>
      </c>
      <c r="M16" s="93">
        <v>6</v>
      </c>
      <c r="N16" s="66">
        <f>SUM(E16:M16)</f>
        <v>54</v>
      </c>
      <c r="O16" s="93">
        <v>9</v>
      </c>
      <c r="P16" s="93">
        <v>5</v>
      </c>
      <c r="Q16" s="93">
        <v>6</v>
      </c>
      <c r="R16" s="93">
        <v>5</v>
      </c>
      <c r="S16" s="93">
        <v>6</v>
      </c>
      <c r="T16" s="93">
        <v>6</v>
      </c>
      <c r="U16" s="93">
        <v>6</v>
      </c>
      <c r="V16" s="93">
        <v>4</v>
      </c>
      <c r="W16" s="93">
        <v>6</v>
      </c>
      <c r="X16" s="66">
        <f>SUM(O16:W16)</f>
        <v>53</v>
      </c>
      <c r="Y16" s="37">
        <f>N16+X16</f>
        <v>107</v>
      </c>
    </row>
    <row r="17" spans="1:25" ht="9.9499999999999993" customHeight="1">
      <c r="A17" s="5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9.9499999999999993" customHeight="1">
      <c r="A18" s="45">
        <v>1</v>
      </c>
      <c r="B18" s="99" t="s">
        <v>181</v>
      </c>
      <c r="C18" s="29" t="s">
        <v>3</v>
      </c>
      <c r="D18" s="46"/>
      <c r="E18" s="93">
        <v>4</v>
      </c>
      <c r="F18" s="93">
        <v>3</v>
      </c>
      <c r="G18" s="93">
        <v>4</v>
      </c>
      <c r="H18" s="93">
        <v>5</v>
      </c>
      <c r="I18" s="93">
        <v>7</v>
      </c>
      <c r="J18" s="93">
        <v>4</v>
      </c>
      <c r="K18" s="93">
        <v>3</v>
      </c>
      <c r="L18" s="93">
        <v>4</v>
      </c>
      <c r="M18" s="93">
        <v>4</v>
      </c>
      <c r="N18" s="66">
        <f>SUM(E18:M18)</f>
        <v>38</v>
      </c>
      <c r="O18" s="93">
        <v>3</v>
      </c>
      <c r="P18" s="93">
        <v>4</v>
      </c>
      <c r="Q18" s="93">
        <v>5</v>
      </c>
      <c r="R18" s="93">
        <v>3</v>
      </c>
      <c r="S18" s="93">
        <v>4</v>
      </c>
      <c r="T18" s="93">
        <v>4</v>
      </c>
      <c r="U18" s="93">
        <v>5</v>
      </c>
      <c r="V18" s="93">
        <v>4</v>
      </c>
      <c r="W18" s="93">
        <v>2</v>
      </c>
      <c r="X18" s="66">
        <f>SUM(O18:W18)</f>
        <v>34</v>
      </c>
      <c r="Y18" s="37">
        <f>N18+X18</f>
        <v>72</v>
      </c>
    </row>
    <row r="19" spans="1:25" ht="9.9499999999999993" customHeight="1">
      <c r="A19" s="45">
        <v>2</v>
      </c>
      <c r="B19" s="99" t="s">
        <v>182</v>
      </c>
      <c r="C19" s="29" t="s">
        <v>3</v>
      </c>
      <c r="D19" s="46"/>
      <c r="E19" s="93">
        <v>5</v>
      </c>
      <c r="F19" s="93">
        <v>5</v>
      </c>
      <c r="G19" s="93">
        <v>3</v>
      </c>
      <c r="H19" s="93">
        <v>6</v>
      </c>
      <c r="I19" s="93">
        <v>6</v>
      </c>
      <c r="J19" s="93">
        <v>6</v>
      </c>
      <c r="K19" s="93">
        <v>5</v>
      </c>
      <c r="L19" s="93">
        <v>3</v>
      </c>
      <c r="M19" s="93">
        <v>8</v>
      </c>
      <c r="N19" s="66">
        <f>SUM(E19:M19)</f>
        <v>47</v>
      </c>
      <c r="O19" s="93">
        <v>5</v>
      </c>
      <c r="P19" s="93">
        <v>4</v>
      </c>
      <c r="Q19" s="93">
        <v>10</v>
      </c>
      <c r="R19" s="93">
        <v>4</v>
      </c>
      <c r="S19" s="93">
        <v>5</v>
      </c>
      <c r="T19" s="93">
        <v>8</v>
      </c>
      <c r="U19" s="93">
        <v>6</v>
      </c>
      <c r="V19" s="93">
        <v>5</v>
      </c>
      <c r="W19" s="93">
        <v>5</v>
      </c>
      <c r="X19" s="66">
        <f>SUM(O19:W19)</f>
        <v>52</v>
      </c>
      <c r="Y19" s="37">
        <f>N19+X19</f>
        <v>99</v>
      </c>
    </row>
    <row r="20" spans="1:25" ht="9.9499999999999993" customHeight="1">
      <c r="A20" s="45">
        <v>3</v>
      </c>
      <c r="B20" s="99" t="s">
        <v>183</v>
      </c>
      <c r="C20" s="29" t="s">
        <v>3</v>
      </c>
      <c r="D20" s="46"/>
      <c r="E20" s="93">
        <v>5</v>
      </c>
      <c r="F20" s="93">
        <v>5</v>
      </c>
      <c r="G20" s="93">
        <v>4</v>
      </c>
      <c r="H20" s="93">
        <v>7</v>
      </c>
      <c r="I20" s="93">
        <v>7</v>
      </c>
      <c r="J20" s="93">
        <v>5</v>
      </c>
      <c r="K20" s="93">
        <v>4</v>
      </c>
      <c r="L20" s="93">
        <v>7</v>
      </c>
      <c r="M20" s="93">
        <v>6</v>
      </c>
      <c r="N20" s="66">
        <f>SUM(E20:M20)</f>
        <v>50</v>
      </c>
      <c r="O20" s="93">
        <v>5</v>
      </c>
      <c r="P20" s="93">
        <v>3</v>
      </c>
      <c r="Q20" s="93">
        <v>6</v>
      </c>
      <c r="R20" s="93">
        <v>5</v>
      </c>
      <c r="S20" s="93">
        <v>5</v>
      </c>
      <c r="T20" s="93">
        <v>6</v>
      </c>
      <c r="U20" s="93">
        <v>6</v>
      </c>
      <c r="V20" s="93">
        <v>5</v>
      </c>
      <c r="W20" s="93">
        <v>5</v>
      </c>
      <c r="X20" s="66">
        <f>SUM(O20:W20)</f>
        <v>46</v>
      </c>
      <c r="Y20" s="37">
        <f>N20+X20</f>
        <v>96</v>
      </c>
    </row>
    <row r="21" spans="1:25" ht="9.9499999999999993" customHeight="1">
      <c r="A21" s="45">
        <v>4</v>
      </c>
      <c r="B21" s="99" t="s">
        <v>184</v>
      </c>
      <c r="C21" s="29" t="s">
        <v>3</v>
      </c>
      <c r="D21" s="46"/>
      <c r="E21" s="93">
        <v>6</v>
      </c>
      <c r="F21" s="93">
        <v>4</v>
      </c>
      <c r="G21" s="93">
        <v>4</v>
      </c>
      <c r="H21" s="93">
        <v>5</v>
      </c>
      <c r="I21" s="93">
        <v>7</v>
      </c>
      <c r="J21" s="93">
        <v>5</v>
      </c>
      <c r="K21" s="93">
        <v>4</v>
      </c>
      <c r="L21" s="93">
        <v>7</v>
      </c>
      <c r="M21" s="93">
        <v>8</v>
      </c>
      <c r="N21" s="66">
        <f>SUM(E21:M21)</f>
        <v>50</v>
      </c>
      <c r="O21" s="93">
        <v>6</v>
      </c>
      <c r="P21" s="93">
        <v>4</v>
      </c>
      <c r="Q21" s="93">
        <v>8</v>
      </c>
      <c r="R21" s="93">
        <v>5</v>
      </c>
      <c r="S21" s="93">
        <v>5</v>
      </c>
      <c r="T21" s="93">
        <v>7</v>
      </c>
      <c r="U21" s="93">
        <v>6</v>
      </c>
      <c r="V21" s="93">
        <v>7</v>
      </c>
      <c r="W21" s="93">
        <v>7</v>
      </c>
      <c r="X21" s="66">
        <f>SUM(O21:W21)</f>
        <v>55</v>
      </c>
      <c r="Y21" s="37">
        <f>N21+X21</f>
        <v>105</v>
      </c>
    </row>
    <row r="22" spans="1:25" ht="9.9499999999999993" customHeight="1">
      <c r="A22" s="45">
        <v>5</v>
      </c>
      <c r="B22" s="99" t="s">
        <v>185</v>
      </c>
      <c r="C22" s="29" t="s">
        <v>3</v>
      </c>
      <c r="D22" s="46"/>
      <c r="E22" s="93">
        <v>7</v>
      </c>
      <c r="F22" s="93">
        <v>5</v>
      </c>
      <c r="G22" s="93">
        <v>5</v>
      </c>
      <c r="H22" s="93">
        <v>6</v>
      </c>
      <c r="I22" s="93">
        <v>7</v>
      </c>
      <c r="J22" s="93">
        <v>6</v>
      </c>
      <c r="K22" s="93">
        <v>6</v>
      </c>
      <c r="L22" s="93">
        <v>5</v>
      </c>
      <c r="M22" s="93">
        <v>5</v>
      </c>
      <c r="N22" s="66">
        <f>SUM(E22:M22)</f>
        <v>52</v>
      </c>
      <c r="O22" s="93">
        <v>6</v>
      </c>
      <c r="P22" s="93">
        <v>5</v>
      </c>
      <c r="Q22" s="93">
        <v>6</v>
      </c>
      <c r="R22" s="93">
        <v>4</v>
      </c>
      <c r="S22" s="93">
        <v>6</v>
      </c>
      <c r="T22" s="93">
        <v>6</v>
      </c>
      <c r="U22" s="93">
        <v>6</v>
      </c>
      <c r="V22" s="93">
        <v>4</v>
      </c>
      <c r="W22" s="93">
        <v>9</v>
      </c>
      <c r="X22" s="66">
        <f>SUM(O22:W22)</f>
        <v>52</v>
      </c>
      <c r="Y22" s="37">
        <f>N22+X22</f>
        <v>104</v>
      </c>
    </row>
    <row r="23" spans="1:25" ht="9.9499999999999993" customHeight="1">
      <c r="A23" s="47"/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</row>
    <row r="24" spans="1:25" ht="9.9499999999999993" customHeight="1">
      <c r="A24" s="45">
        <v>1</v>
      </c>
      <c r="B24" s="99" t="s">
        <v>146</v>
      </c>
      <c r="C24" s="100" t="s">
        <v>75</v>
      </c>
      <c r="D24" s="46"/>
      <c r="E24" s="93">
        <v>4</v>
      </c>
      <c r="F24" s="93">
        <v>4</v>
      </c>
      <c r="G24" s="93">
        <v>4</v>
      </c>
      <c r="H24" s="93">
        <v>5</v>
      </c>
      <c r="I24" s="93">
        <v>6</v>
      </c>
      <c r="J24" s="93">
        <v>6</v>
      </c>
      <c r="K24" s="93">
        <v>5</v>
      </c>
      <c r="L24" s="93">
        <v>4</v>
      </c>
      <c r="M24" s="93">
        <v>7</v>
      </c>
      <c r="N24" s="66">
        <f>SUM(E24:M24)</f>
        <v>45</v>
      </c>
      <c r="O24" s="93">
        <v>4</v>
      </c>
      <c r="P24" s="93">
        <v>4</v>
      </c>
      <c r="Q24" s="93">
        <v>5</v>
      </c>
      <c r="R24" s="93">
        <v>5</v>
      </c>
      <c r="S24" s="93">
        <v>5</v>
      </c>
      <c r="T24" s="93">
        <v>5</v>
      </c>
      <c r="U24" s="93">
        <v>7</v>
      </c>
      <c r="V24" s="93">
        <v>6</v>
      </c>
      <c r="W24" s="93">
        <v>7</v>
      </c>
      <c r="X24" s="66">
        <f>SUM(O24:W24)</f>
        <v>48</v>
      </c>
      <c r="Y24" s="37">
        <f>N24+X24</f>
        <v>93</v>
      </c>
    </row>
    <row r="25" spans="1:25" ht="9.9499999999999993" customHeight="1">
      <c r="A25" s="45">
        <v>2</v>
      </c>
      <c r="B25" s="99" t="s">
        <v>147</v>
      </c>
      <c r="C25" s="100" t="s">
        <v>75</v>
      </c>
      <c r="D25" s="46"/>
      <c r="E25" s="93">
        <v>8</v>
      </c>
      <c r="F25" s="93">
        <v>7</v>
      </c>
      <c r="G25" s="93">
        <v>3</v>
      </c>
      <c r="H25" s="93">
        <v>7</v>
      </c>
      <c r="I25" s="93">
        <v>7</v>
      </c>
      <c r="J25" s="93">
        <v>5</v>
      </c>
      <c r="K25" s="93">
        <v>4</v>
      </c>
      <c r="L25" s="93">
        <v>4</v>
      </c>
      <c r="M25" s="93">
        <v>9</v>
      </c>
      <c r="N25" s="66">
        <f>SUM(E25:M25)</f>
        <v>54</v>
      </c>
      <c r="O25" s="93">
        <v>6</v>
      </c>
      <c r="P25" s="93">
        <v>4</v>
      </c>
      <c r="Q25" s="93">
        <v>5</v>
      </c>
      <c r="R25" s="93">
        <v>4</v>
      </c>
      <c r="S25" s="93">
        <v>10</v>
      </c>
      <c r="T25" s="93">
        <v>6</v>
      </c>
      <c r="U25" s="93">
        <v>6</v>
      </c>
      <c r="V25" s="93">
        <v>8</v>
      </c>
      <c r="W25" s="93">
        <v>6</v>
      </c>
      <c r="X25" s="66">
        <f>SUM(O25:W25)</f>
        <v>55</v>
      </c>
      <c r="Y25" s="37">
        <f>N25+X25</f>
        <v>109</v>
      </c>
    </row>
    <row r="26" spans="1:25" ht="9.9499999999999993" customHeight="1">
      <c r="A26" s="45">
        <v>3</v>
      </c>
      <c r="B26" s="99" t="s">
        <v>148</v>
      </c>
      <c r="C26" s="100" t="s">
        <v>75</v>
      </c>
      <c r="D26" s="46"/>
      <c r="E26" s="93">
        <v>7</v>
      </c>
      <c r="F26" s="93">
        <v>5</v>
      </c>
      <c r="G26" s="93">
        <v>4</v>
      </c>
      <c r="H26" s="93">
        <v>5</v>
      </c>
      <c r="I26" s="93">
        <v>6</v>
      </c>
      <c r="J26" s="93">
        <v>5</v>
      </c>
      <c r="K26" s="93">
        <v>8</v>
      </c>
      <c r="L26" s="93">
        <v>10</v>
      </c>
      <c r="M26" s="93">
        <v>8</v>
      </c>
      <c r="N26" s="66">
        <f>SUM(E26:M26)</f>
        <v>58</v>
      </c>
      <c r="O26" s="93">
        <v>8</v>
      </c>
      <c r="P26" s="93">
        <v>8</v>
      </c>
      <c r="Q26" s="93">
        <v>7</v>
      </c>
      <c r="R26" s="93">
        <v>6</v>
      </c>
      <c r="S26" s="93">
        <v>8</v>
      </c>
      <c r="T26" s="93">
        <v>6</v>
      </c>
      <c r="U26" s="93">
        <v>8</v>
      </c>
      <c r="V26" s="93">
        <v>6</v>
      </c>
      <c r="W26" s="93">
        <v>4</v>
      </c>
      <c r="X26" s="66">
        <f>SUM(O26:W26)</f>
        <v>61</v>
      </c>
      <c r="Y26" s="37">
        <f>N26+X26</f>
        <v>119</v>
      </c>
    </row>
    <row r="27" spans="1:25" ht="9.9499999999999993" customHeight="1">
      <c r="A27" s="45">
        <v>4</v>
      </c>
      <c r="B27" s="99" t="s">
        <v>149</v>
      </c>
      <c r="C27" s="100" t="s">
        <v>75</v>
      </c>
      <c r="D27" s="46"/>
      <c r="E27" s="93">
        <v>10</v>
      </c>
      <c r="F27" s="93">
        <v>6</v>
      </c>
      <c r="G27" s="93">
        <v>9</v>
      </c>
      <c r="H27" s="93">
        <v>8</v>
      </c>
      <c r="I27" s="93">
        <v>7</v>
      </c>
      <c r="J27" s="93">
        <v>8</v>
      </c>
      <c r="K27" s="93">
        <v>6</v>
      </c>
      <c r="L27" s="93">
        <v>5</v>
      </c>
      <c r="M27" s="93">
        <v>9</v>
      </c>
      <c r="N27" s="66">
        <f t="shared" ref="N27:N28" si="2">SUM(E27:M27)</f>
        <v>68</v>
      </c>
      <c r="O27" s="93">
        <v>6</v>
      </c>
      <c r="P27" s="93">
        <v>4</v>
      </c>
      <c r="Q27" s="93">
        <v>6</v>
      </c>
      <c r="R27" s="93">
        <v>4</v>
      </c>
      <c r="S27" s="93">
        <v>6</v>
      </c>
      <c r="T27" s="93">
        <v>7</v>
      </c>
      <c r="U27" s="93">
        <v>6</v>
      </c>
      <c r="V27" s="93">
        <v>5</v>
      </c>
      <c r="W27" s="93">
        <v>7</v>
      </c>
      <c r="X27" s="66">
        <f>SUM(O27:W27)</f>
        <v>51</v>
      </c>
      <c r="Y27" s="37">
        <f>N27+X27</f>
        <v>119</v>
      </c>
    </row>
    <row r="28" spans="1:25" ht="9.9499999999999993" customHeight="1">
      <c r="A28" s="45">
        <v>5</v>
      </c>
      <c r="B28" s="99" t="s">
        <v>150</v>
      </c>
      <c r="C28" s="100" t="s">
        <v>75</v>
      </c>
      <c r="D28" s="46"/>
      <c r="E28" s="93">
        <v>9</v>
      </c>
      <c r="F28" s="93">
        <v>8</v>
      </c>
      <c r="G28" s="93">
        <v>7</v>
      </c>
      <c r="H28" s="93">
        <v>10</v>
      </c>
      <c r="I28" s="93">
        <v>11</v>
      </c>
      <c r="J28" s="93">
        <v>6</v>
      </c>
      <c r="K28" s="93">
        <v>6</v>
      </c>
      <c r="L28" s="93">
        <v>8</v>
      </c>
      <c r="M28" s="93">
        <v>10</v>
      </c>
      <c r="N28" s="66">
        <f t="shared" si="2"/>
        <v>75</v>
      </c>
      <c r="O28" s="93">
        <v>6</v>
      </c>
      <c r="P28" s="93">
        <v>4</v>
      </c>
      <c r="Q28" s="93">
        <v>10</v>
      </c>
      <c r="R28" s="93">
        <v>5</v>
      </c>
      <c r="S28" s="93">
        <v>8</v>
      </c>
      <c r="T28" s="93">
        <v>10</v>
      </c>
      <c r="U28" s="93">
        <v>6</v>
      </c>
      <c r="V28" s="93">
        <v>7</v>
      </c>
      <c r="W28" s="93">
        <v>6</v>
      </c>
      <c r="X28" s="66">
        <f>SUM(O28:W28)</f>
        <v>62</v>
      </c>
      <c r="Y28" s="37">
        <f>N28+X28</f>
        <v>137</v>
      </c>
    </row>
    <row r="29" spans="1:25" ht="9.9499999999999993" customHeight="1"/>
    <row r="30" spans="1:25" ht="9.9499999999999993" customHeight="1">
      <c r="A30" s="45" t="s">
        <v>191</v>
      </c>
      <c r="B30" s="99" t="s">
        <v>191</v>
      </c>
      <c r="C30" s="141" t="s">
        <v>191</v>
      </c>
      <c r="D30" s="142"/>
      <c r="E30" s="143"/>
      <c r="F30" s="143"/>
      <c r="G30" s="143"/>
      <c r="H30" s="143"/>
      <c r="I30" s="143"/>
      <c r="J30" s="143"/>
      <c r="K30" s="143"/>
      <c r="L30" s="143"/>
      <c r="M30" s="143"/>
      <c r="N30" s="144" t="s">
        <v>191</v>
      </c>
      <c r="O30" s="143"/>
      <c r="P30" s="143"/>
      <c r="Q30" s="143"/>
      <c r="R30" s="143"/>
      <c r="S30" s="143"/>
      <c r="T30" s="143"/>
      <c r="U30" s="143"/>
      <c r="V30" s="143"/>
      <c r="W30" s="143"/>
      <c r="X30" s="144" t="s">
        <v>191</v>
      </c>
      <c r="Y30" s="145" t="s">
        <v>191</v>
      </c>
    </row>
    <row r="31" spans="1:25" ht="9.9499999999999993" customHeight="1">
      <c r="A31" s="45" t="s">
        <v>191</v>
      </c>
      <c r="B31" s="99" t="s">
        <v>191</v>
      </c>
      <c r="C31" s="141" t="s">
        <v>191</v>
      </c>
      <c r="D31" s="142"/>
      <c r="E31" s="143"/>
      <c r="F31" s="143"/>
      <c r="G31" s="143"/>
      <c r="H31" s="143"/>
      <c r="I31" s="143"/>
      <c r="J31" s="143"/>
      <c r="K31" s="143"/>
      <c r="L31" s="143"/>
      <c r="M31" s="143"/>
      <c r="N31" s="144" t="s">
        <v>191</v>
      </c>
      <c r="O31" s="143"/>
      <c r="P31" s="143"/>
      <c r="Q31" s="143"/>
      <c r="R31" s="143"/>
      <c r="S31" s="143"/>
      <c r="T31" s="143"/>
      <c r="U31" s="143"/>
      <c r="V31" s="143"/>
      <c r="W31" s="143"/>
      <c r="X31" s="144" t="s">
        <v>191</v>
      </c>
      <c r="Y31" s="145" t="s">
        <v>191</v>
      </c>
    </row>
    <row r="32" spans="1:25" ht="9.9499999999999993" customHeight="1">
      <c r="A32" s="45" t="s">
        <v>191</v>
      </c>
      <c r="B32" s="99" t="s">
        <v>193</v>
      </c>
      <c r="C32" s="141" t="s">
        <v>191</v>
      </c>
      <c r="D32" s="142"/>
      <c r="E32" s="143"/>
      <c r="F32" s="143"/>
      <c r="G32" s="143"/>
      <c r="H32" s="143"/>
      <c r="I32" s="143"/>
      <c r="J32" s="143"/>
      <c r="K32" s="143"/>
      <c r="L32" s="143"/>
      <c r="M32" s="143"/>
      <c r="N32" s="144" t="s">
        <v>191</v>
      </c>
      <c r="O32" s="143"/>
      <c r="P32" s="143"/>
      <c r="Q32" s="143"/>
      <c r="R32" s="143"/>
      <c r="S32" s="143"/>
      <c r="T32" s="143"/>
      <c r="U32" s="143"/>
      <c r="V32" s="143"/>
      <c r="W32" s="143"/>
      <c r="X32" s="144" t="s">
        <v>191</v>
      </c>
      <c r="Y32" s="145" t="s">
        <v>191</v>
      </c>
    </row>
    <row r="33" spans="1:25" ht="9.9499999999999993" customHeight="1">
      <c r="A33" s="45" t="s">
        <v>191</v>
      </c>
      <c r="B33" s="99" t="s">
        <v>193</v>
      </c>
      <c r="C33" s="141" t="s">
        <v>191</v>
      </c>
      <c r="D33" s="142"/>
      <c r="E33" s="143"/>
      <c r="F33" s="143"/>
      <c r="G33" s="143"/>
      <c r="H33" s="143"/>
      <c r="I33" s="143"/>
      <c r="J33" s="143"/>
      <c r="K33" s="143"/>
      <c r="L33" s="143"/>
      <c r="M33" s="143"/>
      <c r="N33" s="144" t="s">
        <v>191</v>
      </c>
      <c r="O33" s="143"/>
      <c r="P33" s="143"/>
      <c r="Q33" s="143"/>
      <c r="R33" s="143"/>
      <c r="S33" s="143"/>
      <c r="T33" s="143"/>
      <c r="U33" s="143"/>
      <c r="V33" s="143"/>
      <c r="W33" s="143"/>
      <c r="X33" s="144" t="s">
        <v>191</v>
      </c>
      <c r="Y33" s="145" t="s">
        <v>191</v>
      </c>
    </row>
    <row r="34" spans="1:25" ht="9.9499999999999993" customHeight="1">
      <c r="A34" s="45" t="s">
        <v>191</v>
      </c>
      <c r="B34" s="99" t="s">
        <v>191</v>
      </c>
      <c r="C34" s="141" t="s">
        <v>191</v>
      </c>
      <c r="D34" s="142"/>
      <c r="E34" s="143"/>
      <c r="F34" s="143"/>
      <c r="G34" s="143"/>
      <c r="H34" s="143"/>
      <c r="I34" s="143"/>
      <c r="J34" s="143"/>
      <c r="K34" s="143"/>
      <c r="L34" s="143"/>
      <c r="M34" s="143"/>
      <c r="N34" s="144" t="s">
        <v>191</v>
      </c>
      <c r="O34" s="143"/>
      <c r="P34" s="143"/>
      <c r="Q34" s="143"/>
      <c r="R34" s="143"/>
      <c r="S34" s="143"/>
      <c r="T34" s="143"/>
      <c r="U34" s="143"/>
      <c r="V34" s="143"/>
      <c r="W34" s="143"/>
      <c r="X34" s="144" t="s">
        <v>191</v>
      </c>
      <c r="Y34" s="145" t="s">
        <v>191</v>
      </c>
    </row>
    <row r="35" spans="1:25" ht="9.9499999999999993" customHeight="1">
      <c r="A35" s="47"/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</row>
    <row r="36" spans="1:25" ht="9.9499999999999993" customHeight="1">
      <c r="A36" s="45">
        <v>1</v>
      </c>
      <c r="B36" s="99" t="s">
        <v>156</v>
      </c>
      <c r="C36" s="96" t="s">
        <v>61</v>
      </c>
      <c r="D36" s="46"/>
      <c r="E36" s="93">
        <v>4</v>
      </c>
      <c r="F36" s="93">
        <v>5</v>
      </c>
      <c r="G36" s="93">
        <v>2</v>
      </c>
      <c r="H36" s="93">
        <v>5</v>
      </c>
      <c r="I36" s="93">
        <v>5</v>
      </c>
      <c r="J36" s="93">
        <v>4</v>
      </c>
      <c r="K36" s="93">
        <v>4</v>
      </c>
      <c r="L36" s="93">
        <v>5</v>
      </c>
      <c r="M36" s="93">
        <v>5</v>
      </c>
      <c r="N36" s="66">
        <f>SUM(E36:M36)</f>
        <v>39</v>
      </c>
      <c r="O36" s="93">
        <v>4</v>
      </c>
      <c r="P36" s="93">
        <v>3</v>
      </c>
      <c r="Q36" s="93">
        <v>4</v>
      </c>
      <c r="R36" s="93">
        <v>3</v>
      </c>
      <c r="S36" s="93">
        <v>4</v>
      </c>
      <c r="T36" s="93">
        <v>5</v>
      </c>
      <c r="U36" s="93">
        <v>5</v>
      </c>
      <c r="V36" s="93">
        <v>4</v>
      </c>
      <c r="W36" s="93">
        <v>5</v>
      </c>
      <c r="X36" s="66">
        <f>SUM(O36:W36)</f>
        <v>37</v>
      </c>
      <c r="Y36" s="37">
        <f>N36+X36</f>
        <v>76</v>
      </c>
    </row>
    <row r="37" spans="1:25" ht="9.9499999999999993" customHeight="1">
      <c r="A37" s="45">
        <v>2</v>
      </c>
      <c r="B37" s="99" t="s">
        <v>157</v>
      </c>
      <c r="C37" s="96" t="s">
        <v>61</v>
      </c>
      <c r="D37" s="46"/>
      <c r="E37" s="93">
        <v>5</v>
      </c>
      <c r="F37" s="93">
        <v>5</v>
      </c>
      <c r="G37" s="93">
        <v>5</v>
      </c>
      <c r="H37" s="93">
        <v>5</v>
      </c>
      <c r="I37" s="93">
        <v>5</v>
      </c>
      <c r="J37" s="93">
        <v>5</v>
      </c>
      <c r="K37" s="93">
        <v>3</v>
      </c>
      <c r="L37" s="93">
        <v>5</v>
      </c>
      <c r="M37" s="93">
        <v>5</v>
      </c>
      <c r="N37" s="66">
        <f>SUM(E37:M37)</f>
        <v>43</v>
      </c>
      <c r="O37" s="93">
        <v>3</v>
      </c>
      <c r="P37" s="93">
        <v>4</v>
      </c>
      <c r="Q37" s="93">
        <v>7</v>
      </c>
      <c r="R37" s="93">
        <v>4</v>
      </c>
      <c r="S37" s="93">
        <v>5</v>
      </c>
      <c r="T37" s="93">
        <v>5</v>
      </c>
      <c r="U37" s="93">
        <v>4</v>
      </c>
      <c r="V37" s="93">
        <v>5</v>
      </c>
      <c r="W37" s="93">
        <v>5</v>
      </c>
      <c r="X37" s="66">
        <f>SUM(O37:W37)</f>
        <v>42</v>
      </c>
      <c r="Y37" s="37">
        <f>N37+X37</f>
        <v>85</v>
      </c>
    </row>
    <row r="38" spans="1:25" ht="9.9499999999999993" customHeight="1">
      <c r="A38" s="45">
        <v>3</v>
      </c>
      <c r="B38" s="99" t="s">
        <v>158</v>
      </c>
      <c r="C38" s="96" t="s">
        <v>61</v>
      </c>
      <c r="D38" s="46"/>
      <c r="E38" s="93">
        <v>5</v>
      </c>
      <c r="F38" s="93">
        <v>6</v>
      </c>
      <c r="G38" s="93">
        <v>4</v>
      </c>
      <c r="H38" s="93">
        <v>4</v>
      </c>
      <c r="I38" s="93">
        <v>6</v>
      </c>
      <c r="J38" s="93">
        <v>4</v>
      </c>
      <c r="K38" s="93">
        <v>4</v>
      </c>
      <c r="L38" s="93">
        <v>5</v>
      </c>
      <c r="M38" s="93">
        <v>5</v>
      </c>
      <c r="N38" s="66">
        <f>SUM(E38:M38)</f>
        <v>43</v>
      </c>
      <c r="O38" s="93">
        <v>5</v>
      </c>
      <c r="P38" s="93">
        <v>3</v>
      </c>
      <c r="Q38" s="93">
        <v>6</v>
      </c>
      <c r="R38" s="93">
        <v>3</v>
      </c>
      <c r="S38" s="93">
        <v>4</v>
      </c>
      <c r="T38" s="93">
        <v>4</v>
      </c>
      <c r="U38" s="93">
        <v>6</v>
      </c>
      <c r="V38" s="93">
        <v>5</v>
      </c>
      <c r="W38" s="93">
        <v>5</v>
      </c>
      <c r="X38" s="66">
        <f>SUM(O38:W38)</f>
        <v>41</v>
      </c>
      <c r="Y38" s="37">
        <f>N38+X38</f>
        <v>84</v>
      </c>
    </row>
    <row r="39" spans="1:25" ht="9.9499999999999993" customHeight="1">
      <c r="A39" s="45">
        <v>4</v>
      </c>
      <c r="B39" s="99" t="s">
        <v>159</v>
      </c>
      <c r="C39" s="96" t="s">
        <v>61</v>
      </c>
      <c r="D39" s="46"/>
      <c r="E39" s="93"/>
      <c r="F39" s="93"/>
      <c r="G39" s="93"/>
      <c r="H39" s="93"/>
      <c r="I39" s="93"/>
      <c r="J39" s="93"/>
      <c r="K39" s="93"/>
      <c r="L39" s="93"/>
      <c r="M39" s="93"/>
      <c r="N39" s="66">
        <f>SUM(E39:M39)</f>
        <v>0</v>
      </c>
      <c r="O39" s="93"/>
      <c r="P39" s="93"/>
      <c r="Q39" s="93"/>
      <c r="R39" s="93"/>
      <c r="S39" s="93"/>
      <c r="T39" s="93"/>
      <c r="U39" s="93"/>
      <c r="V39" s="93"/>
      <c r="W39" s="93"/>
      <c r="X39" s="66">
        <f>SUM(O39:W39)</f>
        <v>0</v>
      </c>
      <c r="Y39" s="37" t="s">
        <v>192</v>
      </c>
    </row>
    <row r="40" spans="1:25" ht="9.9499999999999993" customHeight="1">
      <c r="A40" s="45">
        <v>5</v>
      </c>
      <c r="B40" s="99" t="s">
        <v>160</v>
      </c>
      <c r="C40" s="96" t="s">
        <v>61</v>
      </c>
      <c r="D40" s="46"/>
      <c r="E40" s="93">
        <v>5</v>
      </c>
      <c r="F40" s="93">
        <v>6</v>
      </c>
      <c r="G40" s="93">
        <v>4</v>
      </c>
      <c r="H40" s="93">
        <v>6</v>
      </c>
      <c r="I40" s="93">
        <v>8</v>
      </c>
      <c r="J40" s="93">
        <v>5</v>
      </c>
      <c r="K40" s="93">
        <v>3</v>
      </c>
      <c r="L40" s="93">
        <v>9</v>
      </c>
      <c r="M40" s="93">
        <v>6</v>
      </c>
      <c r="N40" s="66">
        <f>SUM(E40:M40)</f>
        <v>52</v>
      </c>
      <c r="O40" s="93">
        <v>4</v>
      </c>
      <c r="P40" s="93">
        <v>3</v>
      </c>
      <c r="Q40" s="93">
        <v>5</v>
      </c>
      <c r="R40" s="93">
        <v>3</v>
      </c>
      <c r="S40" s="93">
        <v>5</v>
      </c>
      <c r="T40" s="93">
        <v>6</v>
      </c>
      <c r="U40" s="93">
        <v>5</v>
      </c>
      <c r="V40" s="93">
        <v>3</v>
      </c>
      <c r="W40" s="93">
        <v>6</v>
      </c>
      <c r="X40" s="66">
        <f>SUM(O40:W40)</f>
        <v>40</v>
      </c>
      <c r="Y40" s="37">
        <f>N40+X40</f>
        <v>92</v>
      </c>
    </row>
    <row r="41" spans="1:25" ht="9.9499999999999993" customHeight="1">
      <c r="A41" s="50"/>
      <c r="B41" s="51"/>
      <c r="C41" s="52"/>
      <c r="D41" s="46"/>
      <c r="E41" s="53"/>
      <c r="F41" s="53"/>
      <c r="G41" s="53"/>
      <c r="H41" s="53"/>
      <c r="I41" s="53"/>
      <c r="J41" s="53"/>
      <c r="K41" s="53"/>
      <c r="L41" s="53"/>
      <c r="M41" s="53"/>
      <c r="N41" s="54"/>
      <c r="O41" s="53"/>
      <c r="P41" s="53"/>
      <c r="Q41" s="53"/>
      <c r="R41" s="53"/>
      <c r="S41" s="53"/>
      <c r="T41" s="53"/>
      <c r="U41" s="53"/>
      <c r="V41" s="53"/>
      <c r="W41" s="53"/>
      <c r="X41" s="54"/>
      <c r="Y41" s="55"/>
    </row>
    <row r="42" spans="1:25" ht="9.9499999999999993" customHeight="1">
      <c r="A42" s="45">
        <v>1</v>
      </c>
      <c r="B42" s="99" t="s">
        <v>101</v>
      </c>
      <c r="C42" s="122" t="s">
        <v>80</v>
      </c>
      <c r="D42" s="46"/>
      <c r="E42" s="139">
        <v>4</v>
      </c>
      <c r="F42" s="139">
        <v>4</v>
      </c>
      <c r="G42" s="139">
        <v>3</v>
      </c>
      <c r="H42" s="139">
        <v>6</v>
      </c>
      <c r="I42" s="139">
        <v>3</v>
      </c>
      <c r="J42" s="139">
        <v>4</v>
      </c>
      <c r="K42" s="139">
        <v>3</v>
      </c>
      <c r="L42" s="139">
        <v>4</v>
      </c>
      <c r="M42" s="139">
        <v>5</v>
      </c>
      <c r="N42" s="66">
        <f>SUM(E42:M42)</f>
        <v>36</v>
      </c>
      <c r="O42" s="93">
        <v>5</v>
      </c>
      <c r="P42" s="93">
        <v>3</v>
      </c>
      <c r="Q42" s="93">
        <v>4</v>
      </c>
      <c r="R42" s="93">
        <v>3</v>
      </c>
      <c r="S42" s="93">
        <v>4</v>
      </c>
      <c r="T42" s="93">
        <v>4</v>
      </c>
      <c r="U42" s="93">
        <v>5</v>
      </c>
      <c r="V42" s="93">
        <v>3</v>
      </c>
      <c r="W42" s="93">
        <v>3</v>
      </c>
      <c r="X42" s="66">
        <f>SUM(O42:W42)</f>
        <v>34</v>
      </c>
      <c r="Y42" s="37">
        <f>N42+X42</f>
        <v>70</v>
      </c>
    </row>
    <row r="43" spans="1:25" ht="9.9499999999999993" customHeight="1">
      <c r="A43" s="45">
        <v>2</v>
      </c>
      <c r="B43" s="99" t="s">
        <v>102</v>
      </c>
      <c r="C43" s="122" t="s">
        <v>80</v>
      </c>
      <c r="D43" s="46"/>
      <c r="E43" s="139">
        <v>5</v>
      </c>
      <c r="F43" s="139">
        <v>6</v>
      </c>
      <c r="G43" s="139">
        <v>3</v>
      </c>
      <c r="H43" s="139">
        <v>4</v>
      </c>
      <c r="I43" s="139">
        <v>6</v>
      </c>
      <c r="J43" s="139">
        <v>5</v>
      </c>
      <c r="K43" s="139">
        <v>3</v>
      </c>
      <c r="L43" s="139">
        <v>5</v>
      </c>
      <c r="M43" s="139">
        <v>7</v>
      </c>
      <c r="N43" s="66">
        <f>SUM(E43:M43)</f>
        <v>44</v>
      </c>
      <c r="O43" s="93">
        <v>5</v>
      </c>
      <c r="P43" s="93">
        <v>5</v>
      </c>
      <c r="Q43" s="93">
        <v>5</v>
      </c>
      <c r="R43" s="93">
        <v>5</v>
      </c>
      <c r="S43" s="93">
        <v>5</v>
      </c>
      <c r="T43" s="93">
        <v>5</v>
      </c>
      <c r="U43" s="93">
        <v>4</v>
      </c>
      <c r="V43" s="93">
        <v>4</v>
      </c>
      <c r="W43" s="93">
        <v>6</v>
      </c>
      <c r="X43" s="66">
        <f>SUM(O43:W43)</f>
        <v>44</v>
      </c>
      <c r="Y43" s="37">
        <f>N43+X43</f>
        <v>88</v>
      </c>
    </row>
    <row r="44" spans="1:25" ht="9.9499999999999993" customHeight="1">
      <c r="A44" s="45">
        <v>3</v>
      </c>
      <c r="B44" s="99" t="s">
        <v>103</v>
      </c>
      <c r="C44" s="122" t="s">
        <v>80</v>
      </c>
      <c r="D44" s="46"/>
      <c r="E44" s="139">
        <v>4</v>
      </c>
      <c r="F44" s="139">
        <v>4</v>
      </c>
      <c r="G44" s="139">
        <v>3</v>
      </c>
      <c r="H44" s="139">
        <v>7</v>
      </c>
      <c r="I44" s="139">
        <v>7</v>
      </c>
      <c r="J44" s="139">
        <v>4</v>
      </c>
      <c r="K44" s="139">
        <v>7</v>
      </c>
      <c r="L44" s="139">
        <v>4</v>
      </c>
      <c r="M44" s="139">
        <v>8</v>
      </c>
      <c r="N44" s="66">
        <f>SUM(E44:M44)</f>
        <v>48</v>
      </c>
      <c r="O44" s="93">
        <v>5</v>
      </c>
      <c r="P44" s="93">
        <v>4</v>
      </c>
      <c r="Q44" s="93">
        <v>8</v>
      </c>
      <c r="R44" s="93">
        <v>3</v>
      </c>
      <c r="S44" s="93">
        <v>7</v>
      </c>
      <c r="T44" s="93">
        <v>5</v>
      </c>
      <c r="U44" s="93">
        <v>4</v>
      </c>
      <c r="V44" s="93">
        <v>5</v>
      </c>
      <c r="W44" s="93">
        <v>5</v>
      </c>
      <c r="X44" s="66">
        <f>SUM(O44:W44)</f>
        <v>46</v>
      </c>
      <c r="Y44" s="37">
        <f>N44+X44</f>
        <v>94</v>
      </c>
    </row>
    <row r="45" spans="1:25" ht="9.9499999999999993" customHeight="1">
      <c r="A45" s="45">
        <v>4</v>
      </c>
      <c r="B45" s="99" t="s">
        <v>104</v>
      </c>
      <c r="C45" s="122" t="s">
        <v>80</v>
      </c>
      <c r="D45" s="46"/>
      <c r="E45" s="139">
        <v>10</v>
      </c>
      <c r="F45" s="139">
        <v>7</v>
      </c>
      <c r="G45" s="139">
        <v>3</v>
      </c>
      <c r="H45" s="139">
        <v>6</v>
      </c>
      <c r="I45" s="139">
        <v>11</v>
      </c>
      <c r="J45" s="139">
        <v>9</v>
      </c>
      <c r="K45" s="139">
        <v>5</v>
      </c>
      <c r="L45" s="139">
        <v>6</v>
      </c>
      <c r="M45" s="139">
        <v>7</v>
      </c>
      <c r="N45" s="66">
        <f>SUM(E45:M45)</f>
        <v>64</v>
      </c>
      <c r="O45" s="93">
        <v>6</v>
      </c>
      <c r="P45" s="93">
        <v>10</v>
      </c>
      <c r="Q45" s="93">
        <v>6</v>
      </c>
      <c r="R45" s="93">
        <v>5</v>
      </c>
      <c r="S45" s="93">
        <v>8</v>
      </c>
      <c r="T45" s="93">
        <v>10</v>
      </c>
      <c r="U45" s="93">
        <v>7</v>
      </c>
      <c r="V45" s="93">
        <v>6</v>
      </c>
      <c r="W45" s="93">
        <v>8</v>
      </c>
      <c r="X45" s="66">
        <f>SUM(O45:W45)</f>
        <v>66</v>
      </c>
      <c r="Y45" s="37">
        <f>N45+X45</f>
        <v>130</v>
      </c>
    </row>
    <row r="46" spans="1:25" ht="9.9499999999999993" customHeight="1">
      <c r="A46" s="45">
        <v>5</v>
      </c>
      <c r="B46" s="99" t="s">
        <v>105</v>
      </c>
      <c r="C46" s="122" t="s">
        <v>80</v>
      </c>
      <c r="D46" s="46"/>
      <c r="E46" s="139">
        <v>6</v>
      </c>
      <c r="F46" s="139">
        <v>5</v>
      </c>
      <c r="G46" s="139">
        <v>5</v>
      </c>
      <c r="H46" s="139">
        <v>6</v>
      </c>
      <c r="I46" s="139">
        <v>7</v>
      </c>
      <c r="J46" s="139">
        <v>6</v>
      </c>
      <c r="K46" s="139">
        <v>5</v>
      </c>
      <c r="L46" s="139">
        <v>5</v>
      </c>
      <c r="M46" s="139">
        <v>7</v>
      </c>
      <c r="N46" s="66">
        <f>SUM(E46:M46)</f>
        <v>52</v>
      </c>
      <c r="O46" s="93">
        <v>6</v>
      </c>
      <c r="P46" s="93">
        <v>6</v>
      </c>
      <c r="Q46" s="93">
        <v>6</v>
      </c>
      <c r="R46" s="93">
        <v>3</v>
      </c>
      <c r="S46" s="93">
        <v>5</v>
      </c>
      <c r="T46" s="93">
        <v>7</v>
      </c>
      <c r="U46" s="93">
        <v>7</v>
      </c>
      <c r="V46" s="93">
        <v>5</v>
      </c>
      <c r="W46" s="93">
        <v>5</v>
      </c>
      <c r="X46" s="66">
        <f>SUM(O46:W46)</f>
        <v>50</v>
      </c>
      <c r="Y46" s="37">
        <f>N46+X46</f>
        <v>102</v>
      </c>
    </row>
    <row r="47" spans="1:25" ht="9.9499999999999993" customHeight="1">
      <c r="A47" s="5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ht="9.9499999999999993" customHeight="1">
      <c r="A48" s="45">
        <v>1</v>
      </c>
      <c r="B48" s="99" t="s">
        <v>161</v>
      </c>
      <c r="C48" s="108" t="s">
        <v>65</v>
      </c>
      <c r="D48" s="46"/>
      <c r="E48" s="93">
        <v>4</v>
      </c>
      <c r="F48" s="93">
        <v>4</v>
      </c>
      <c r="G48" s="93">
        <v>3</v>
      </c>
      <c r="H48" s="93">
        <v>3</v>
      </c>
      <c r="I48" s="93">
        <v>5</v>
      </c>
      <c r="J48" s="93">
        <v>5</v>
      </c>
      <c r="K48" s="93">
        <v>5</v>
      </c>
      <c r="L48" s="93">
        <v>5</v>
      </c>
      <c r="M48" s="93">
        <v>4</v>
      </c>
      <c r="N48" s="66">
        <f>SUM(E48:M48)</f>
        <v>38</v>
      </c>
      <c r="O48" s="93">
        <v>3</v>
      </c>
      <c r="P48" s="93">
        <v>3</v>
      </c>
      <c r="Q48" s="93">
        <v>5</v>
      </c>
      <c r="R48" s="93">
        <v>4</v>
      </c>
      <c r="S48" s="93">
        <v>5</v>
      </c>
      <c r="T48" s="93">
        <v>5</v>
      </c>
      <c r="U48" s="93">
        <v>4</v>
      </c>
      <c r="V48" s="93">
        <v>4</v>
      </c>
      <c r="W48" s="93">
        <v>4</v>
      </c>
      <c r="X48" s="66">
        <f>SUM(O48:W48)</f>
        <v>37</v>
      </c>
      <c r="Y48" s="37">
        <f>N48+X48</f>
        <v>75</v>
      </c>
    </row>
    <row r="49" spans="1:25" ht="9.9499999999999993" customHeight="1">
      <c r="A49" s="45">
        <v>2</v>
      </c>
      <c r="B49" s="99" t="s">
        <v>162</v>
      </c>
      <c r="C49" s="108" t="s">
        <v>65</v>
      </c>
      <c r="D49" s="46"/>
      <c r="E49" s="93">
        <v>5</v>
      </c>
      <c r="F49" s="93">
        <v>5</v>
      </c>
      <c r="G49" s="93">
        <v>3</v>
      </c>
      <c r="H49" s="93">
        <v>4</v>
      </c>
      <c r="I49" s="93">
        <v>6</v>
      </c>
      <c r="J49" s="93">
        <v>5</v>
      </c>
      <c r="K49" s="93">
        <v>3</v>
      </c>
      <c r="L49" s="93">
        <v>5</v>
      </c>
      <c r="M49" s="93">
        <v>6</v>
      </c>
      <c r="N49" s="66">
        <f>SUM(E49:M49)</f>
        <v>42</v>
      </c>
      <c r="O49" s="93">
        <v>4</v>
      </c>
      <c r="P49" s="93">
        <v>4</v>
      </c>
      <c r="Q49" s="93">
        <v>5</v>
      </c>
      <c r="R49" s="93">
        <v>5</v>
      </c>
      <c r="S49" s="93">
        <v>6</v>
      </c>
      <c r="T49" s="93">
        <v>7</v>
      </c>
      <c r="U49" s="93">
        <v>4</v>
      </c>
      <c r="V49" s="93">
        <v>4</v>
      </c>
      <c r="W49" s="93">
        <v>5</v>
      </c>
      <c r="X49" s="66">
        <f>SUM(O49:W49)</f>
        <v>44</v>
      </c>
      <c r="Y49" s="37">
        <f>N49+X49</f>
        <v>86</v>
      </c>
    </row>
    <row r="50" spans="1:25" ht="9.9499999999999993" customHeight="1">
      <c r="A50" s="45">
        <v>3</v>
      </c>
      <c r="B50" s="99" t="s">
        <v>163</v>
      </c>
      <c r="C50" s="108" t="s">
        <v>65</v>
      </c>
      <c r="D50" s="46"/>
      <c r="E50" s="93">
        <v>4</v>
      </c>
      <c r="F50" s="93">
        <v>5</v>
      </c>
      <c r="G50" s="93">
        <v>3</v>
      </c>
      <c r="H50" s="93">
        <v>4</v>
      </c>
      <c r="I50" s="93">
        <v>5</v>
      </c>
      <c r="J50" s="93">
        <v>4</v>
      </c>
      <c r="K50" s="93">
        <v>4</v>
      </c>
      <c r="L50" s="93">
        <v>4</v>
      </c>
      <c r="M50" s="93">
        <v>5</v>
      </c>
      <c r="N50" s="66">
        <f>SUM(E50:M50)</f>
        <v>38</v>
      </c>
      <c r="O50" s="93">
        <v>5</v>
      </c>
      <c r="P50" s="93">
        <v>3</v>
      </c>
      <c r="Q50" s="93">
        <v>5</v>
      </c>
      <c r="R50" s="93">
        <v>3</v>
      </c>
      <c r="S50" s="93">
        <v>6</v>
      </c>
      <c r="T50" s="93">
        <v>6</v>
      </c>
      <c r="U50" s="93">
        <v>5</v>
      </c>
      <c r="V50" s="93">
        <v>3</v>
      </c>
      <c r="W50" s="93">
        <v>3</v>
      </c>
      <c r="X50" s="66">
        <f>SUM(O50:W50)</f>
        <v>39</v>
      </c>
      <c r="Y50" s="37">
        <f>N50+X50</f>
        <v>77</v>
      </c>
    </row>
    <row r="51" spans="1:25" ht="9.9499999999999993" customHeight="1">
      <c r="A51" s="45">
        <v>4</v>
      </c>
      <c r="B51" s="99" t="s">
        <v>164</v>
      </c>
      <c r="C51" s="108" t="s">
        <v>65</v>
      </c>
      <c r="D51" s="46"/>
      <c r="E51" s="93">
        <v>6</v>
      </c>
      <c r="F51" s="93">
        <v>4</v>
      </c>
      <c r="G51" s="93">
        <v>3</v>
      </c>
      <c r="H51" s="93">
        <v>5</v>
      </c>
      <c r="I51" s="93">
        <v>5</v>
      </c>
      <c r="J51" s="93">
        <v>5</v>
      </c>
      <c r="K51" s="93">
        <v>4</v>
      </c>
      <c r="L51" s="93">
        <v>5</v>
      </c>
      <c r="M51" s="93">
        <v>7</v>
      </c>
      <c r="N51" s="66">
        <f>SUM(E51:M51)</f>
        <v>44</v>
      </c>
      <c r="O51" s="93">
        <v>6</v>
      </c>
      <c r="P51" s="93">
        <v>5</v>
      </c>
      <c r="Q51" s="93">
        <v>5</v>
      </c>
      <c r="R51" s="93">
        <v>4</v>
      </c>
      <c r="S51" s="93">
        <v>7</v>
      </c>
      <c r="T51" s="93">
        <v>6</v>
      </c>
      <c r="U51" s="93">
        <v>5</v>
      </c>
      <c r="V51" s="93">
        <v>4</v>
      </c>
      <c r="W51" s="93">
        <v>5</v>
      </c>
      <c r="X51" s="66">
        <f>SUM(O51:W51)</f>
        <v>47</v>
      </c>
      <c r="Y51" s="37">
        <f>N51+X51</f>
        <v>91</v>
      </c>
    </row>
    <row r="52" spans="1:25" ht="9.9499999999999993" customHeight="1">
      <c r="A52" s="45">
        <v>5</v>
      </c>
      <c r="B52" s="99" t="s">
        <v>165</v>
      </c>
      <c r="C52" s="108" t="s">
        <v>65</v>
      </c>
      <c r="D52" s="46"/>
      <c r="E52" s="93">
        <v>6</v>
      </c>
      <c r="F52" s="93">
        <v>5</v>
      </c>
      <c r="G52" s="93">
        <v>4</v>
      </c>
      <c r="H52" s="93">
        <v>7</v>
      </c>
      <c r="I52" s="93">
        <v>7</v>
      </c>
      <c r="J52" s="93">
        <v>8</v>
      </c>
      <c r="K52" s="93">
        <v>4</v>
      </c>
      <c r="L52" s="93">
        <v>5</v>
      </c>
      <c r="M52" s="93">
        <v>6</v>
      </c>
      <c r="N52" s="66">
        <f>SUM(E52:M52)</f>
        <v>52</v>
      </c>
      <c r="O52" s="93">
        <v>7</v>
      </c>
      <c r="P52" s="93">
        <v>5</v>
      </c>
      <c r="Q52" s="93">
        <v>5</v>
      </c>
      <c r="R52" s="93">
        <v>7</v>
      </c>
      <c r="S52" s="93">
        <v>5</v>
      </c>
      <c r="T52" s="93">
        <v>6</v>
      </c>
      <c r="U52" s="93">
        <v>6</v>
      </c>
      <c r="V52" s="93">
        <v>5</v>
      </c>
      <c r="W52" s="93">
        <v>5</v>
      </c>
      <c r="X52" s="66">
        <f>SUM(O52:W52)</f>
        <v>51</v>
      </c>
      <c r="Y52" s="37">
        <f>N52+X52</f>
        <v>103</v>
      </c>
    </row>
    <row r="53" spans="1:25" ht="9.9499999999999993" customHeight="1">
      <c r="A53" s="50"/>
      <c r="B53" s="51"/>
      <c r="C53" s="52"/>
      <c r="D53" s="46"/>
      <c r="E53" s="53"/>
      <c r="F53" s="53"/>
      <c r="G53" s="53"/>
      <c r="H53" s="53"/>
      <c r="I53" s="53"/>
      <c r="J53" s="53"/>
      <c r="K53" s="53"/>
      <c r="L53" s="53"/>
      <c r="M53" s="53"/>
      <c r="N53" s="54"/>
      <c r="O53" s="53"/>
      <c r="P53" s="53"/>
      <c r="Q53" s="53"/>
      <c r="R53" s="53"/>
      <c r="S53" s="53"/>
      <c r="T53" s="53"/>
      <c r="U53" s="53"/>
      <c r="V53" s="53"/>
      <c r="W53" s="53"/>
      <c r="X53" s="54"/>
      <c r="Y53" s="55"/>
    </row>
    <row r="54" spans="1:25" ht="9.9499999999999993" customHeight="1">
      <c r="A54" s="45">
        <v>1</v>
      </c>
      <c r="B54" s="99" t="s">
        <v>176</v>
      </c>
      <c r="C54" s="124" t="s">
        <v>90</v>
      </c>
      <c r="D54" s="46"/>
      <c r="E54" s="93">
        <v>4</v>
      </c>
      <c r="F54" s="93">
        <v>5</v>
      </c>
      <c r="G54" s="93">
        <v>3</v>
      </c>
      <c r="H54" s="93">
        <v>4</v>
      </c>
      <c r="I54" s="93">
        <v>5</v>
      </c>
      <c r="J54" s="93">
        <v>4</v>
      </c>
      <c r="K54" s="93">
        <v>3</v>
      </c>
      <c r="L54" s="93">
        <v>4</v>
      </c>
      <c r="M54" s="93">
        <v>5</v>
      </c>
      <c r="N54" s="66">
        <f>SUM(E54:M54)</f>
        <v>37</v>
      </c>
      <c r="O54" s="93">
        <v>4</v>
      </c>
      <c r="P54" s="93">
        <v>4</v>
      </c>
      <c r="Q54" s="93">
        <v>5</v>
      </c>
      <c r="R54" s="93">
        <v>4</v>
      </c>
      <c r="S54" s="93">
        <v>4</v>
      </c>
      <c r="T54" s="93">
        <v>7</v>
      </c>
      <c r="U54" s="93">
        <v>5</v>
      </c>
      <c r="V54" s="93">
        <v>4</v>
      </c>
      <c r="W54" s="93">
        <v>4</v>
      </c>
      <c r="X54" s="66">
        <f>SUM(O54:W54)</f>
        <v>41</v>
      </c>
      <c r="Y54" s="37">
        <f>N54+X54</f>
        <v>78</v>
      </c>
    </row>
    <row r="55" spans="1:25" ht="9.9499999999999993" customHeight="1">
      <c r="A55" s="45">
        <v>2</v>
      </c>
      <c r="B55" s="99" t="s">
        <v>177</v>
      </c>
      <c r="C55" s="124" t="s">
        <v>90</v>
      </c>
      <c r="D55" s="46"/>
      <c r="E55" s="93">
        <v>4</v>
      </c>
      <c r="F55" s="93">
        <v>4</v>
      </c>
      <c r="G55" s="93">
        <v>3</v>
      </c>
      <c r="H55" s="93">
        <v>4</v>
      </c>
      <c r="I55" s="93">
        <v>5</v>
      </c>
      <c r="J55" s="93">
        <v>3</v>
      </c>
      <c r="K55" s="93">
        <v>4</v>
      </c>
      <c r="L55" s="93">
        <v>4</v>
      </c>
      <c r="M55" s="93">
        <v>5</v>
      </c>
      <c r="N55" s="66">
        <f>SUM(E55:M55)</f>
        <v>36</v>
      </c>
      <c r="O55" s="93">
        <v>4</v>
      </c>
      <c r="P55" s="93">
        <v>3</v>
      </c>
      <c r="Q55" s="93">
        <v>4</v>
      </c>
      <c r="R55" s="93">
        <v>4</v>
      </c>
      <c r="S55" s="93">
        <v>5</v>
      </c>
      <c r="T55" s="93">
        <v>4</v>
      </c>
      <c r="U55" s="93">
        <v>4</v>
      </c>
      <c r="V55" s="93">
        <v>3</v>
      </c>
      <c r="W55" s="93">
        <v>6</v>
      </c>
      <c r="X55" s="66">
        <f>SUM(O55:W55)</f>
        <v>37</v>
      </c>
      <c r="Y55" s="37">
        <f>N55+X55</f>
        <v>73</v>
      </c>
    </row>
    <row r="56" spans="1:25" ht="9.9499999999999993" customHeight="1">
      <c r="A56" s="45">
        <v>3</v>
      </c>
      <c r="B56" s="99" t="s">
        <v>178</v>
      </c>
      <c r="C56" s="124" t="s">
        <v>90</v>
      </c>
      <c r="D56" s="46"/>
      <c r="E56" s="93">
        <v>4</v>
      </c>
      <c r="F56" s="93">
        <v>7</v>
      </c>
      <c r="G56" s="93">
        <v>4</v>
      </c>
      <c r="H56" s="93">
        <v>4</v>
      </c>
      <c r="I56" s="93">
        <v>5</v>
      </c>
      <c r="J56" s="93">
        <v>3</v>
      </c>
      <c r="K56" s="93">
        <v>4</v>
      </c>
      <c r="L56" s="93">
        <v>5</v>
      </c>
      <c r="M56" s="93">
        <v>5</v>
      </c>
      <c r="N56" s="66">
        <f>SUM(E56:M56)</f>
        <v>41</v>
      </c>
      <c r="O56" s="93">
        <v>4</v>
      </c>
      <c r="P56" s="93">
        <v>4</v>
      </c>
      <c r="Q56" s="93">
        <v>5</v>
      </c>
      <c r="R56" s="93">
        <v>3</v>
      </c>
      <c r="S56" s="93">
        <v>4</v>
      </c>
      <c r="T56" s="93">
        <v>5</v>
      </c>
      <c r="U56" s="93">
        <v>5</v>
      </c>
      <c r="V56" s="93">
        <v>4</v>
      </c>
      <c r="W56" s="93">
        <v>4</v>
      </c>
      <c r="X56" s="66">
        <f>SUM(O56:W56)</f>
        <v>38</v>
      </c>
      <c r="Y56" s="37">
        <f>N56+X56</f>
        <v>79</v>
      </c>
    </row>
    <row r="57" spans="1:25" ht="9.9499999999999993" customHeight="1">
      <c r="A57" s="45">
        <v>4</v>
      </c>
      <c r="B57" s="99" t="s">
        <v>179</v>
      </c>
      <c r="C57" s="124" t="s">
        <v>90</v>
      </c>
      <c r="D57" s="46"/>
      <c r="E57" s="93">
        <v>7</v>
      </c>
      <c r="F57" s="93">
        <v>6</v>
      </c>
      <c r="G57" s="93">
        <v>4</v>
      </c>
      <c r="H57" s="93">
        <v>3</v>
      </c>
      <c r="I57" s="93">
        <v>7</v>
      </c>
      <c r="J57" s="93">
        <v>4</v>
      </c>
      <c r="K57" s="93">
        <v>3</v>
      </c>
      <c r="L57" s="93">
        <v>6</v>
      </c>
      <c r="M57" s="93">
        <v>6</v>
      </c>
      <c r="N57" s="66">
        <f>SUM(E57:M57)</f>
        <v>46</v>
      </c>
      <c r="O57" s="93">
        <v>4</v>
      </c>
      <c r="P57" s="93">
        <v>4</v>
      </c>
      <c r="Q57" s="93">
        <v>5</v>
      </c>
      <c r="R57" s="93">
        <v>4</v>
      </c>
      <c r="S57" s="93">
        <v>4</v>
      </c>
      <c r="T57" s="93">
        <v>5</v>
      </c>
      <c r="U57" s="93">
        <v>4</v>
      </c>
      <c r="V57" s="93">
        <v>3</v>
      </c>
      <c r="W57" s="93">
        <v>5</v>
      </c>
      <c r="X57" s="66">
        <f>SUM(O57:W57)</f>
        <v>38</v>
      </c>
      <c r="Y57" s="37">
        <f>N57+X57</f>
        <v>84</v>
      </c>
    </row>
    <row r="58" spans="1:25" ht="9.9499999999999993" customHeight="1">
      <c r="A58" s="45">
        <v>5</v>
      </c>
      <c r="B58" s="99" t="s">
        <v>180</v>
      </c>
      <c r="C58" s="124" t="s">
        <v>90</v>
      </c>
      <c r="D58" s="46"/>
      <c r="E58" s="93">
        <v>7</v>
      </c>
      <c r="F58" s="93">
        <v>6</v>
      </c>
      <c r="G58" s="93">
        <v>4</v>
      </c>
      <c r="H58" s="93">
        <v>4</v>
      </c>
      <c r="I58" s="93">
        <v>6</v>
      </c>
      <c r="J58" s="93">
        <v>4</v>
      </c>
      <c r="K58" s="93">
        <v>3</v>
      </c>
      <c r="L58" s="93">
        <v>6</v>
      </c>
      <c r="M58" s="93">
        <v>4</v>
      </c>
      <c r="N58" s="66">
        <f>SUM(E58:M58)</f>
        <v>44</v>
      </c>
      <c r="O58" s="93">
        <v>5</v>
      </c>
      <c r="P58" s="93">
        <v>3</v>
      </c>
      <c r="Q58" s="93">
        <v>4</v>
      </c>
      <c r="R58" s="93">
        <v>4</v>
      </c>
      <c r="S58" s="93">
        <v>5</v>
      </c>
      <c r="T58" s="93">
        <v>5</v>
      </c>
      <c r="U58" s="93">
        <v>4</v>
      </c>
      <c r="V58" s="93">
        <v>4</v>
      </c>
      <c r="W58" s="93">
        <v>5</v>
      </c>
      <c r="X58" s="66">
        <f>SUM(O58:W58)</f>
        <v>39</v>
      </c>
      <c r="Y58" s="37">
        <f>N58+X58</f>
        <v>83</v>
      </c>
    </row>
    <row r="59" spans="1:25" ht="9.9499999999999993" customHeight="1">
      <c r="A59" s="125"/>
      <c r="B59" s="126"/>
      <c r="C59" s="52"/>
      <c r="D59" s="46"/>
      <c r="E59" s="53"/>
      <c r="F59" s="53"/>
      <c r="G59" s="53"/>
      <c r="H59" s="53"/>
      <c r="I59" s="53"/>
      <c r="J59" s="53"/>
      <c r="K59" s="53"/>
      <c r="L59" s="53"/>
      <c r="M59" s="53"/>
      <c r="N59" s="54"/>
      <c r="O59" s="53"/>
      <c r="P59" s="53"/>
      <c r="Q59" s="53"/>
      <c r="R59" s="53"/>
      <c r="S59" s="53"/>
      <c r="T59" s="53"/>
      <c r="U59" s="53"/>
      <c r="V59" s="53"/>
      <c r="W59" s="53"/>
      <c r="X59" s="54"/>
      <c r="Y59" s="55"/>
    </row>
    <row r="60" spans="1:25" ht="9.9499999999999993" customHeight="1">
      <c r="A60" s="45">
        <v>1</v>
      </c>
      <c r="B60" s="99" t="s">
        <v>131</v>
      </c>
      <c r="C60" s="75" t="s">
        <v>81</v>
      </c>
      <c r="D60" s="46"/>
      <c r="E60" s="93">
        <v>4</v>
      </c>
      <c r="F60" s="93">
        <v>4</v>
      </c>
      <c r="G60" s="93">
        <v>3</v>
      </c>
      <c r="H60" s="93">
        <v>5</v>
      </c>
      <c r="I60" s="93">
        <v>5</v>
      </c>
      <c r="J60" s="93">
        <v>6</v>
      </c>
      <c r="K60" s="93">
        <v>3</v>
      </c>
      <c r="L60" s="93">
        <v>4</v>
      </c>
      <c r="M60" s="93">
        <v>4</v>
      </c>
      <c r="N60" s="66">
        <f>SUM(E60:M60)</f>
        <v>38</v>
      </c>
      <c r="O60" s="93">
        <v>4</v>
      </c>
      <c r="P60" s="93">
        <v>2</v>
      </c>
      <c r="Q60" s="93">
        <v>5</v>
      </c>
      <c r="R60" s="93">
        <v>3</v>
      </c>
      <c r="S60" s="93">
        <v>4</v>
      </c>
      <c r="T60" s="93">
        <v>4</v>
      </c>
      <c r="U60" s="93">
        <v>4</v>
      </c>
      <c r="V60" s="93">
        <v>4</v>
      </c>
      <c r="W60" s="93">
        <v>4</v>
      </c>
      <c r="X60" s="66">
        <f>SUM(O60:W60)</f>
        <v>34</v>
      </c>
      <c r="Y60" s="37">
        <f>N60+X60</f>
        <v>72</v>
      </c>
    </row>
    <row r="61" spans="1:25" ht="9.9499999999999993" customHeight="1">
      <c r="A61" s="45">
        <v>2</v>
      </c>
      <c r="B61" s="99" t="s">
        <v>132</v>
      </c>
      <c r="C61" s="75" t="s">
        <v>81</v>
      </c>
      <c r="D61" s="46"/>
      <c r="E61" s="93">
        <v>4</v>
      </c>
      <c r="F61" s="93">
        <v>4</v>
      </c>
      <c r="G61" s="93">
        <v>3</v>
      </c>
      <c r="H61" s="93">
        <v>3</v>
      </c>
      <c r="I61" s="93">
        <v>5</v>
      </c>
      <c r="J61" s="93">
        <v>4</v>
      </c>
      <c r="K61" s="93">
        <v>3</v>
      </c>
      <c r="L61" s="93">
        <v>4</v>
      </c>
      <c r="M61" s="93">
        <v>6</v>
      </c>
      <c r="N61" s="66">
        <f>SUM(E61:M61)</f>
        <v>36</v>
      </c>
      <c r="O61" s="93">
        <v>4</v>
      </c>
      <c r="P61" s="93">
        <v>3</v>
      </c>
      <c r="Q61" s="93">
        <v>6</v>
      </c>
      <c r="R61" s="93">
        <v>5</v>
      </c>
      <c r="S61" s="93">
        <v>4</v>
      </c>
      <c r="T61" s="93">
        <v>4</v>
      </c>
      <c r="U61" s="93">
        <v>5</v>
      </c>
      <c r="V61" s="93">
        <v>5</v>
      </c>
      <c r="W61" s="93">
        <v>5</v>
      </c>
      <c r="X61" s="66">
        <f>SUM(O61:W61)</f>
        <v>41</v>
      </c>
      <c r="Y61" s="37">
        <f>N61+X61</f>
        <v>77</v>
      </c>
    </row>
    <row r="62" spans="1:25" ht="9.9499999999999993" customHeight="1">
      <c r="A62" s="45">
        <v>3</v>
      </c>
      <c r="B62" s="99" t="s">
        <v>133</v>
      </c>
      <c r="C62" s="75" t="s">
        <v>81</v>
      </c>
      <c r="D62" s="46"/>
      <c r="E62" s="93">
        <v>4</v>
      </c>
      <c r="F62" s="93">
        <v>6</v>
      </c>
      <c r="G62" s="93">
        <v>4</v>
      </c>
      <c r="H62" s="93">
        <v>4</v>
      </c>
      <c r="I62" s="93">
        <v>5</v>
      </c>
      <c r="J62" s="93">
        <v>4</v>
      </c>
      <c r="K62" s="93">
        <v>3</v>
      </c>
      <c r="L62" s="93">
        <v>4</v>
      </c>
      <c r="M62" s="93">
        <v>5</v>
      </c>
      <c r="N62" s="66">
        <f>SUM(E62:M62)</f>
        <v>39</v>
      </c>
      <c r="O62" s="93">
        <v>4</v>
      </c>
      <c r="P62" s="93">
        <v>3</v>
      </c>
      <c r="Q62" s="93">
        <v>5</v>
      </c>
      <c r="R62" s="93">
        <v>5</v>
      </c>
      <c r="S62" s="93">
        <v>5</v>
      </c>
      <c r="T62" s="93">
        <v>5</v>
      </c>
      <c r="U62" s="93">
        <v>4</v>
      </c>
      <c r="V62" s="93">
        <v>3</v>
      </c>
      <c r="W62" s="93">
        <v>3</v>
      </c>
      <c r="X62" s="66">
        <f>SUM(O62:W62)</f>
        <v>37</v>
      </c>
      <c r="Y62" s="37">
        <f>N62+X62</f>
        <v>76</v>
      </c>
    </row>
    <row r="63" spans="1:25" ht="9.9499999999999993" customHeight="1">
      <c r="A63" s="45">
        <v>4</v>
      </c>
      <c r="B63" s="99" t="s">
        <v>134</v>
      </c>
      <c r="C63" s="75" t="s">
        <v>81</v>
      </c>
      <c r="D63" s="46"/>
      <c r="E63" s="93">
        <v>4</v>
      </c>
      <c r="F63" s="93">
        <v>4</v>
      </c>
      <c r="G63" s="93">
        <v>4</v>
      </c>
      <c r="H63" s="93">
        <v>3</v>
      </c>
      <c r="I63" s="93">
        <v>5</v>
      </c>
      <c r="J63" s="93">
        <v>4</v>
      </c>
      <c r="K63" s="93">
        <v>3</v>
      </c>
      <c r="L63" s="93">
        <v>4</v>
      </c>
      <c r="M63" s="93">
        <v>5</v>
      </c>
      <c r="N63" s="66">
        <f>SUM(E63:M63)</f>
        <v>36</v>
      </c>
      <c r="O63" s="93">
        <v>4</v>
      </c>
      <c r="P63" s="93">
        <v>4</v>
      </c>
      <c r="Q63" s="93">
        <v>6</v>
      </c>
      <c r="R63" s="93">
        <v>4</v>
      </c>
      <c r="S63" s="93">
        <v>4</v>
      </c>
      <c r="T63" s="93">
        <v>5</v>
      </c>
      <c r="U63" s="93">
        <v>4</v>
      </c>
      <c r="V63" s="93">
        <v>3</v>
      </c>
      <c r="W63" s="93">
        <v>3</v>
      </c>
      <c r="X63" s="66">
        <f>SUM(O63:W63)</f>
        <v>37</v>
      </c>
      <c r="Y63" s="37">
        <f>N63+X63</f>
        <v>73</v>
      </c>
    </row>
    <row r="64" spans="1:25" ht="9.9499999999999993" customHeight="1">
      <c r="A64" s="45">
        <v>5</v>
      </c>
      <c r="B64" s="99" t="s">
        <v>135</v>
      </c>
      <c r="C64" s="75" t="s">
        <v>81</v>
      </c>
      <c r="D64" s="46"/>
      <c r="E64" s="93">
        <v>6</v>
      </c>
      <c r="F64" s="93">
        <v>4</v>
      </c>
      <c r="G64" s="93">
        <v>3</v>
      </c>
      <c r="H64" s="93">
        <v>4</v>
      </c>
      <c r="I64" s="93">
        <v>8</v>
      </c>
      <c r="J64" s="93">
        <v>6</v>
      </c>
      <c r="K64" s="93">
        <v>4</v>
      </c>
      <c r="L64" s="93">
        <v>4</v>
      </c>
      <c r="M64" s="93">
        <v>6</v>
      </c>
      <c r="N64" s="66">
        <f>SUM(E64:M64)</f>
        <v>45</v>
      </c>
      <c r="O64" s="93">
        <v>4</v>
      </c>
      <c r="P64" s="93">
        <v>4</v>
      </c>
      <c r="Q64" s="93">
        <v>5</v>
      </c>
      <c r="R64" s="93">
        <v>4</v>
      </c>
      <c r="S64" s="93">
        <v>4</v>
      </c>
      <c r="T64" s="93">
        <v>4</v>
      </c>
      <c r="U64" s="93">
        <v>5</v>
      </c>
      <c r="V64" s="93">
        <v>3</v>
      </c>
      <c r="W64" s="93">
        <v>3</v>
      </c>
      <c r="X64" s="66">
        <f>SUM(O64:W64)</f>
        <v>36</v>
      </c>
      <c r="Y64" s="37">
        <f>N64+X64</f>
        <v>81</v>
      </c>
    </row>
    <row r="65" spans="1:25" ht="9.9499999999999993" customHeight="1">
      <c r="A65" s="2"/>
      <c r="B65" s="102"/>
      <c r="C65" s="2"/>
      <c r="E65" s="103"/>
      <c r="F65" s="104"/>
      <c r="G65" s="104"/>
      <c r="H65" s="104"/>
      <c r="I65" s="104"/>
      <c r="J65" s="104"/>
      <c r="K65" s="104"/>
      <c r="L65" s="104"/>
      <c r="M65" s="104"/>
      <c r="N65" s="105"/>
      <c r="O65" s="103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9.9499999999999993" customHeight="1">
      <c r="A66" s="45">
        <v>1</v>
      </c>
      <c r="B66" s="99" t="s">
        <v>151</v>
      </c>
      <c r="C66" s="75" t="s">
        <v>82</v>
      </c>
      <c r="D66" s="46"/>
      <c r="E66" s="93">
        <v>4</v>
      </c>
      <c r="F66" s="93">
        <v>4</v>
      </c>
      <c r="G66" s="93">
        <v>3</v>
      </c>
      <c r="H66" s="93">
        <v>4</v>
      </c>
      <c r="I66" s="93">
        <v>5</v>
      </c>
      <c r="J66" s="93">
        <v>5</v>
      </c>
      <c r="K66" s="93">
        <v>3</v>
      </c>
      <c r="L66" s="93">
        <v>4</v>
      </c>
      <c r="M66" s="93">
        <v>6</v>
      </c>
      <c r="N66" s="66">
        <f>SUM(E66:M66)</f>
        <v>38</v>
      </c>
      <c r="O66" s="93">
        <v>4</v>
      </c>
      <c r="P66" s="93">
        <v>3</v>
      </c>
      <c r="Q66" s="93">
        <v>5</v>
      </c>
      <c r="R66" s="93">
        <v>3</v>
      </c>
      <c r="S66" s="93">
        <v>4</v>
      </c>
      <c r="T66" s="93">
        <v>6</v>
      </c>
      <c r="U66" s="93">
        <v>4</v>
      </c>
      <c r="V66" s="93">
        <v>4</v>
      </c>
      <c r="W66" s="93">
        <v>5</v>
      </c>
      <c r="X66" s="66">
        <f>SUM(O66:W66)</f>
        <v>38</v>
      </c>
      <c r="Y66" s="37">
        <f>N66+X66</f>
        <v>76</v>
      </c>
    </row>
    <row r="67" spans="1:25" ht="9.9499999999999993" customHeight="1">
      <c r="A67" s="45">
        <v>2</v>
      </c>
      <c r="B67" s="99" t="s">
        <v>152</v>
      </c>
      <c r="C67" s="75" t="s">
        <v>82</v>
      </c>
      <c r="D67" s="46"/>
      <c r="E67" s="93">
        <v>4</v>
      </c>
      <c r="F67" s="93">
        <v>6</v>
      </c>
      <c r="G67" s="93">
        <v>3</v>
      </c>
      <c r="H67" s="93">
        <v>3</v>
      </c>
      <c r="I67" s="93">
        <v>4</v>
      </c>
      <c r="J67" s="93">
        <v>4</v>
      </c>
      <c r="K67" s="93">
        <v>4</v>
      </c>
      <c r="L67" s="93">
        <v>5</v>
      </c>
      <c r="M67" s="93">
        <v>5</v>
      </c>
      <c r="N67" s="66">
        <f>SUM(E67:M67)</f>
        <v>38</v>
      </c>
      <c r="O67" s="93">
        <v>4</v>
      </c>
      <c r="P67" s="93">
        <v>3</v>
      </c>
      <c r="Q67" s="93">
        <v>4</v>
      </c>
      <c r="R67" s="93">
        <v>3</v>
      </c>
      <c r="S67" s="93">
        <v>4</v>
      </c>
      <c r="T67" s="93">
        <v>5</v>
      </c>
      <c r="U67" s="93">
        <v>5</v>
      </c>
      <c r="V67" s="93">
        <v>4</v>
      </c>
      <c r="W67" s="93">
        <v>3</v>
      </c>
      <c r="X67" s="66">
        <f>SUM(O67:W67)</f>
        <v>35</v>
      </c>
      <c r="Y67" s="37">
        <f>N67+X67</f>
        <v>73</v>
      </c>
    </row>
    <row r="68" spans="1:25" ht="9.9499999999999993" customHeight="1">
      <c r="A68" s="45">
        <v>3</v>
      </c>
      <c r="B68" s="99" t="s">
        <v>153</v>
      </c>
      <c r="C68" s="75" t="s">
        <v>82</v>
      </c>
      <c r="D68" s="46"/>
      <c r="E68" s="93">
        <v>5</v>
      </c>
      <c r="F68" s="93">
        <v>6</v>
      </c>
      <c r="G68" s="93">
        <v>3</v>
      </c>
      <c r="H68" s="93">
        <v>4</v>
      </c>
      <c r="I68" s="93">
        <v>6</v>
      </c>
      <c r="J68" s="93">
        <v>3</v>
      </c>
      <c r="K68" s="93">
        <v>3</v>
      </c>
      <c r="L68" s="93">
        <v>4</v>
      </c>
      <c r="M68" s="93">
        <v>5</v>
      </c>
      <c r="N68" s="66">
        <f>SUM(E68:M68)</f>
        <v>39</v>
      </c>
      <c r="O68" s="93">
        <v>5</v>
      </c>
      <c r="P68" s="93">
        <v>3</v>
      </c>
      <c r="Q68" s="93">
        <v>4</v>
      </c>
      <c r="R68" s="93">
        <v>5</v>
      </c>
      <c r="S68" s="93">
        <v>4</v>
      </c>
      <c r="T68" s="93">
        <v>9</v>
      </c>
      <c r="U68" s="93">
        <v>4</v>
      </c>
      <c r="V68" s="93">
        <v>4</v>
      </c>
      <c r="W68" s="93">
        <v>2</v>
      </c>
      <c r="X68" s="66">
        <f>SUM(O68:W68)</f>
        <v>40</v>
      </c>
      <c r="Y68" s="37">
        <f>N68+X68</f>
        <v>79</v>
      </c>
    </row>
    <row r="69" spans="1:25" ht="9.9499999999999993" customHeight="1">
      <c r="A69" s="45">
        <v>4</v>
      </c>
      <c r="B69" s="99" t="s">
        <v>154</v>
      </c>
      <c r="C69" s="75" t="s">
        <v>82</v>
      </c>
      <c r="D69" s="46"/>
      <c r="E69" s="93">
        <v>4</v>
      </c>
      <c r="F69" s="93">
        <v>5</v>
      </c>
      <c r="G69" s="93">
        <v>5</v>
      </c>
      <c r="H69" s="93">
        <v>5</v>
      </c>
      <c r="I69" s="93">
        <v>6</v>
      </c>
      <c r="J69" s="93">
        <v>4</v>
      </c>
      <c r="K69" s="93">
        <v>4</v>
      </c>
      <c r="L69" s="93">
        <v>4</v>
      </c>
      <c r="M69" s="93">
        <v>5</v>
      </c>
      <c r="N69" s="66">
        <f>SUM(E69:M69)</f>
        <v>42</v>
      </c>
      <c r="O69" s="93">
        <v>5</v>
      </c>
      <c r="P69" s="93">
        <v>4</v>
      </c>
      <c r="Q69" s="93">
        <v>5</v>
      </c>
      <c r="R69" s="93">
        <v>3</v>
      </c>
      <c r="S69" s="93">
        <v>7</v>
      </c>
      <c r="T69" s="93">
        <v>6</v>
      </c>
      <c r="U69" s="93">
        <v>6</v>
      </c>
      <c r="V69" s="93">
        <v>4</v>
      </c>
      <c r="W69" s="93">
        <v>4</v>
      </c>
      <c r="X69" s="66">
        <f>SUM(O69:W69)</f>
        <v>44</v>
      </c>
      <c r="Y69" s="37">
        <f>N69+X69</f>
        <v>86</v>
      </c>
    </row>
    <row r="70" spans="1:25" ht="9.9499999999999993" customHeight="1">
      <c r="A70" s="45">
        <v>5</v>
      </c>
      <c r="B70" s="99" t="s">
        <v>155</v>
      </c>
      <c r="C70" s="75" t="s">
        <v>82</v>
      </c>
      <c r="D70" s="46"/>
      <c r="E70" s="93" t="s">
        <v>191</v>
      </c>
      <c r="F70" s="93" t="s">
        <v>191</v>
      </c>
      <c r="G70" s="93" t="s">
        <v>191</v>
      </c>
      <c r="H70" s="93" t="s">
        <v>191</v>
      </c>
      <c r="I70" s="93" t="s">
        <v>191</v>
      </c>
      <c r="J70" s="93" t="s">
        <v>191</v>
      </c>
      <c r="K70" s="93" t="s">
        <v>191</v>
      </c>
      <c r="L70" s="93" t="s">
        <v>191</v>
      </c>
      <c r="M70" s="93" t="s">
        <v>191</v>
      </c>
      <c r="N70" s="66">
        <f>SUM(E70:M70)</f>
        <v>0</v>
      </c>
      <c r="O70" s="93" t="s">
        <v>191</v>
      </c>
      <c r="P70" s="93" t="s">
        <v>191</v>
      </c>
      <c r="Q70" s="93" t="s">
        <v>191</v>
      </c>
      <c r="R70" s="93" t="s">
        <v>191</v>
      </c>
      <c r="S70" s="93" t="s">
        <v>191</v>
      </c>
      <c r="T70" s="93" t="s">
        <v>191</v>
      </c>
      <c r="U70" s="93" t="s">
        <v>191</v>
      </c>
      <c r="V70" s="93" t="s">
        <v>191</v>
      </c>
      <c r="W70" s="93" t="s">
        <v>191</v>
      </c>
      <c r="X70" s="66">
        <f>SUM(O70:W70)</f>
        <v>0</v>
      </c>
      <c r="Y70" s="37" t="s">
        <v>192</v>
      </c>
    </row>
    <row r="71" spans="1:25" ht="9.9499999999999993" customHeight="1">
      <c r="A71" s="50"/>
      <c r="B71" s="51"/>
      <c r="C71" s="52"/>
      <c r="D71" s="46"/>
      <c r="E71" s="53"/>
      <c r="F71" s="53"/>
      <c r="G71" s="53"/>
      <c r="H71" s="53"/>
      <c r="I71" s="53"/>
      <c r="J71" s="53"/>
      <c r="K71" s="53"/>
      <c r="L71" s="53"/>
      <c r="M71" s="53"/>
      <c r="N71" s="54"/>
      <c r="O71" s="53"/>
      <c r="P71" s="53"/>
      <c r="Q71" s="53"/>
      <c r="R71" s="53"/>
      <c r="S71" s="53"/>
      <c r="T71" s="53"/>
      <c r="U71" s="53"/>
      <c r="V71" s="53"/>
      <c r="W71" s="53"/>
      <c r="X71" s="54"/>
      <c r="Y71" s="55"/>
    </row>
    <row r="72" spans="1:25" ht="9.9499999999999993" customHeight="1">
      <c r="A72" s="45">
        <v>1</v>
      </c>
      <c r="B72" s="99" t="s">
        <v>141</v>
      </c>
      <c r="C72" s="82" t="s">
        <v>37</v>
      </c>
      <c r="D72" s="46"/>
      <c r="E72" s="93">
        <v>5</v>
      </c>
      <c r="F72" s="93">
        <v>5</v>
      </c>
      <c r="G72" s="93">
        <v>3</v>
      </c>
      <c r="H72" s="93">
        <v>6</v>
      </c>
      <c r="I72" s="93">
        <v>4</v>
      </c>
      <c r="J72" s="93">
        <v>3</v>
      </c>
      <c r="K72" s="93">
        <v>4</v>
      </c>
      <c r="L72" s="93">
        <v>5</v>
      </c>
      <c r="M72" s="93">
        <v>7</v>
      </c>
      <c r="N72" s="66">
        <f>SUM(E72:M72)</f>
        <v>42</v>
      </c>
      <c r="O72" s="93">
        <v>4</v>
      </c>
      <c r="P72" s="93">
        <v>4</v>
      </c>
      <c r="Q72" s="93">
        <v>5</v>
      </c>
      <c r="R72" s="93">
        <v>4</v>
      </c>
      <c r="S72" s="93">
        <v>5</v>
      </c>
      <c r="T72" s="93">
        <v>5</v>
      </c>
      <c r="U72" s="93">
        <v>5</v>
      </c>
      <c r="V72" s="93">
        <v>3</v>
      </c>
      <c r="W72" s="93">
        <v>2</v>
      </c>
      <c r="X72" s="66">
        <f>SUM(O72:W72)</f>
        <v>37</v>
      </c>
      <c r="Y72" s="37">
        <f>N72+X72</f>
        <v>79</v>
      </c>
    </row>
    <row r="73" spans="1:25" ht="9.9499999999999993" customHeight="1">
      <c r="A73" s="45">
        <v>2</v>
      </c>
      <c r="B73" s="99" t="s">
        <v>142</v>
      </c>
      <c r="C73" s="82" t="s">
        <v>37</v>
      </c>
      <c r="D73" s="46"/>
      <c r="E73" s="93">
        <v>3</v>
      </c>
      <c r="F73" s="93">
        <v>5</v>
      </c>
      <c r="G73" s="93">
        <v>3</v>
      </c>
      <c r="H73" s="93">
        <v>5</v>
      </c>
      <c r="I73" s="93">
        <v>5</v>
      </c>
      <c r="J73" s="93">
        <v>5</v>
      </c>
      <c r="K73" s="93">
        <v>5</v>
      </c>
      <c r="L73" s="93">
        <v>5</v>
      </c>
      <c r="M73" s="93">
        <v>6</v>
      </c>
      <c r="N73" s="66">
        <f>SUM(E73:M73)</f>
        <v>42</v>
      </c>
      <c r="O73" s="93">
        <v>4</v>
      </c>
      <c r="P73" s="93">
        <v>3</v>
      </c>
      <c r="Q73" s="93">
        <v>5</v>
      </c>
      <c r="R73" s="93">
        <v>4</v>
      </c>
      <c r="S73" s="93">
        <v>4</v>
      </c>
      <c r="T73" s="93">
        <v>5</v>
      </c>
      <c r="U73" s="93">
        <v>4</v>
      </c>
      <c r="V73" s="93">
        <v>4</v>
      </c>
      <c r="W73" s="93">
        <v>2</v>
      </c>
      <c r="X73" s="66">
        <f>SUM(O73:W73)</f>
        <v>35</v>
      </c>
      <c r="Y73" s="37">
        <f>N73+X73</f>
        <v>77</v>
      </c>
    </row>
    <row r="74" spans="1:25" ht="9.9499999999999993" customHeight="1">
      <c r="A74" s="45">
        <v>3</v>
      </c>
      <c r="B74" s="99" t="s">
        <v>143</v>
      </c>
      <c r="C74" s="82" t="s">
        <v>37</v>
      </c>
      <c r="D74" s="46"/>
      <c r="E74" s="93">
        <v>4</v>
      </c>
      <c r="F74" s="93">
        <v>4</v>
      </c>
      <c r="G74" s="93">
        <v>5</v>
      </c>
      <c r="H74" s="93">
        <v>4</v>
      </c>
      <c r="I74" s="93">
        <v>5</v>
      </c>
      <c r="J74" s="93">
        <v>5</v>
      </c>
      <c r="K74" s="93">
        <v>4</v>
      </c>
      <c r="L74" s="93">
        <v>5</v>
      </c>
      <c r="M74" s="93">
        <v>5</v>
      </c>
      <c r="N74" s="66">
        <f>SUM(E74:M74)</f>
        <v>41</v>
      </c>
      <c r="O74" s="93">
        <v>7</v>
      </c>
      <c r="P74" s="93">
        <v>4</v>
      </c>
      <c r="Q74" s="93">
        <v>5</v>
      </c>
      <c r="R74" s="93">
        <v>3</v>
      </c>
      <c r="S74" s="93">
        <v>6</v>
      </c>
      <c r="T74" s="93">
        <v>5</v>
      </c>
      <c r="U74" s="93">
        <v>6</v>
      </c>
      <c r="V74" s="93">
        <v>4</v>
      </c>
      <c r="W74" s="93">
        <v>4</v>
      </c>
      <c r="X74" s="66">
        <f>SUM(O74:W74)</f>
        <v>44</v>
      </c>
      <c r="Y74" s="37">
        <f>N74+X74</f>
        <v>85</v>
      </c>
    </row>
    <row r="75" spans="1:25" ht="9.9499999999999993" customHeight="1">
      <c r="A75" s="45">
        <v>4</v>
      </c>
      <c r="B75" s="99" t="s">
        <v>144</v>
      </c>
      <c r="C75" s="82" t="s">
        <v>37</v>
      </c>
      <c r="D75" s="46"/>
      <c r="E75" s="93">
        <v>5</v>
      </c>
      <c r="F75" s="93">
        <v>5</v>
      </c>
      <c r="G75" s="93">
        <v>4</v>
      </c>
      <c r="H75" s="93">
        <v>7</v>
      </c>
      <c r="I75" s="93">
        <v>6</v>
      </c>
      <c r="J75" s="93">
        <v>5</v>
      </c>
      <c r="K75" s="93">
        <v>4</v>
      </c>
      <c r="L75" s="93">
        <v>5</v>
      </c>
      <c r="M75" s="93">
        <v>6</v>
      </c>
      <c r="N75" s="66">
        <f>SUM(E75:M75)</f>
        <v>47</v>
      </c>
      <c r="O75" s="93">
        <v>5</v>
      </c>
      <c r="P75" s="93">
        <v>3</v>
      </c>
      <c r="Q75" s="93">
        <v>6</v>
      </c>
      <c r="R75" s="93">
        <v>4</v>
      </c>
      <c r="S75" s="93">
        <v>5</v>
      </c>
      <c r="T75" s="93">
        <v>8</v>
      </c>
      <c r="U75" s="93">
        <v>6</v>
      </c>
      <c r="V75" s="93">
        <v>4</v>
      </c>
      <c r="W75" s="93">
        <v>3</v>
      </c>
      <c r="X75" s="66">
        <f>SUM(O75:W75)</f>
        <v>44</v>
      </c>
      <c r="Y75" s="37">
        <f>N75+X75</f>
        <v>91</v>
      </c>
    </row>
    <row r="76" spans="1:25" ht="9.9499999999999993" customHeight="1">
      <c r="A76" s="45">
        <v>5</v>
      </c>
      <c r="B76" s="99" t="s">
        <v>145</v>
      </c>
      <c r="C76" s="82" t="s">
        <v>37</v>
      </c>
      <c r="D76" s="46"/>
      <c r="E76" s="93">
        <v>5</v>
      </c>
      <c r="F76" s="93">
        <v>5</v>
      </c>
      <c r="G76" s="93">
        <v>4</v>
      </c>
      <c r="H76" s="93">
        <v>7</v>
      </c>
      <c r="I76" s="93">
        <v>5</v>
      </c>
      <c r="J76" s="93">
        <v>5</v>
      </c>
      <c r="K76" s="93">
        <v>3</v>
      </c>
      <c r="L76" s="93">
        <v>5</v>
      </c>
      <c r="M76" s="93">
        <v>7</v>
      </c>
      <c r="N76" s="66">
        <f>SUM(E76:M76)</f>
        <v>46</v>
      </c>
      <c r="O76" s="93">
        <v>7</v>
      </c>
      <c r="P76" s="93">
        <v>3</v>
      </c>
      <c r="Q76" s="93">
        <v>7</v>
      </c>
      <c r="R76" s="93">
        <v>6</v>
      </c>
      <c r="S76" s="93">
        <v>6</v>
      </c>
      <c r="T76" s="93">
        <v>8</v>
      </c>
      <c r="U76" s="93">
        <v>5</v>
      </c>
      <c r="V76" s="93">
        <v>4</v>
      </c>
      <c r="W76" s="93">
        <v>6</v>
      </c>
      <c r="X76" s="66">
        <f>SUM(O76:W76)</f>
        <v>52</v>
      </c>
      <c r="Y76" s="37">
        <f>N76+X76</f>
        <v>98</v>
      </c>
    </row>
    <row r="77" spans="1:25" ht="9.9499999999999993" customHeight="1">
      <c r="A77" s="57"/>
      <c r="B77" s="60"/>
      <c r="C77" s="59"/>
      <c r="D77" s="46"/>
      <c r="E77" s="53"/>
      <c r="F77" s="61"/>
      <c r="G77" s="61"/>
      <c r="H77" s="61"/>
      <c r="I77" s="61"/>
      <c r="J77" s="61"/>
      <c r="K77" s="61"/>
      <c r="L77" s="61"/>
      <c r="M77" s="61"/>
      <c r="N77" s="54"/>
      <c r="O77" s="53"/>
      <c r="P77" s="61"/>
      <c r="Q77" s="61"/>
      <c r="R77" s="61"/>
      <c r="S77" s="61"/>
      <c r="T77" s="61"/>
      <c r="U77" s="61"/>
      <c r="V77" s="61"/>
      <c r="W77" s="61"/>
      <c r="X77" s="54"/>
      <c r="Y77" s="56"/>
    </row>
    <row r="78" spans="1:25" ht="9.9499999999999993" customHeight="1">
      <c r="A78" s="45">
        <v>1</v>
      </c>
      <c r="B78" s="99" t="s">
        <v>171</v>
      </c>
      <c r="C78" s="33" t="s">
        <v>43</v>
      </c>
      <c r="D78" s="46"/>
      <c r="E78" s="93">
        <v>5</v>
      </c>
      <c r="F78" s="93">
        <v>4</v>
      </c>
      <c r="G78" s="93">
        <v>3</v>
      </c>
      <c r="H78" s="93">
        <v>5</v>
      </c>
      <c r="I78" s="93">
        <v>8</v>
      </c>
      <c r="J78" s="93">
        <v>5</v>
      </c>
      <c r="K78" s="93">
        <v>5</v>
      </c>
      <c r="L78" s="93">
        <v>7</v>
      </c>
      <c r="M78" s="93">
        <v>6</v>
      </c>
      <c r="N78" s="66">
        <f>SUM(E78:M78)</f>
        <v>48</v>
      </c>
      <c r="O78" s="93">
        <v>4</v>
      </c>
      <c r="P78" s="93">
        <v>4</v>
      </c>
      <c r="Q78" s="93">
        <v>6</v>
      </c>
      <c r="R78" s="93">
        <v>4</v>
      </c>
      <c r="S78" s="93">
        <v>6</v>
      </c>
      <c r="T78" s="93">
        <v>6</v>
      </c>
      <c r="U78" s="93">
        <v>5</v>
      </c>
      <c r="V78" s="93">
        <v>4</v>
      </c>
      <c r="W78" s="93">
        <v>5</v>
      </c>
      <c r="X78" s="66">
        <f>SUM(O78:W78)</f>
        <v>44</v>
      </c>
      <c r="Y78" s="37">
        <f>N78+X78</f>
        <v>92</v>
      </c>
    </row>
    <row r="79" spans="1:25" ht="9.9499999999999993" customHeight="1">
      <c r="A79" s="45">
        <v>2</v>
      </c>
      <c r="B79" s="99" t="s">
        <v>172</v>
      </c>
      <c r="C79" s="33" t="s">
        <v>43</v>
      </c>
      <c r="D79" s="46"/>
      <c r="E79" s="93">
        <v>4</v>
      </c>
      <c r="F79" s="93">
        <v>6</v>
      </c>
      <c r="G79" s="93">
        <v>4</v>
      </c>
      <c r="H79" s="93">
        <v>6</v>
      </c>
      <c r="I79" s="93">
        <v>7</v>
      </c>
      <c r="J79" s="93">
        <v>7</v>
      </c>
      <c r="K79" s="93">
        <v>5</v>
      </c>
      <c r="L79" s="93">
        <v>4</v>
      </c>
      <c r="M79" s="93">
        <v>5</v>
      </c>
      <c r="N79" s="66">
        <f>SUM(E79:M79)</f>
        <v>48</v>
      </c>
      <c r="O79" s="93">
        <v>4</v>
      </c>
      <c r="P79" s="93">
        <v>4</v>
      </c>
      <c r="Q79" s="93">
        <v>10</v>
      </c>
      <c r="R79" s="93">
        <v>5</v>
      </c>
      <c r="S79" s="93">
        <v>4</v>
      </c>
      <c r="T79" s="93">
        <v>8</v>
      </c>
      <c r="U79" s="93">
        <v>4</v>
      </c>
      <c r="V79" s="93">
        <v>5</v>
      </c>
      <c r="W79" s="93">
        <v>5</v>
      </c>
      <c r="X79" s="66">
        <f>SUM(O79:W79)</f>
        <v>49</v>
      </c>
      <c r="Y79" s="37">
        <f>N79+X79</f>
        <v>97</v>
      </c>
    </row>
    <row r="80" spans="1:25" ht="9.9499999999999993" customHeight="1">
      <c r="A80" s="45">
        <v>3</v>
      </c>
      <c r="B80" s="99" t="s">
        <v>173</v>
      </c>
      <c r="C80" s="33" t="s">
        <v>43</v>
      </c>
      <c r="D80" s="46"/>
      <c r="E80" s="93">
        <v>6</v>
      </c>
      <c r="F80" s="93">
        <v>7</v>
      </c>
      <c r="G80" s="93">
        <v>5</v>
      </c>
      <c r="H80" s="93">
        <v>6</v>
      </c>
      <c r="I80" s="93">
        <v>8</v>
      </c>
      <c r="J80" s="93">
        <v>6</v>
      </c>
      <c r="K80" s="93">
        <v>3</v>
      </c>
      <c r="L80" s="93">
        <v>6</v>
      </c>
      <c r="M80" s="93">
        <v>7</v>
      </c>
      <c r="N80" s="66">
        <f>SUM(E80:M80)</f>
        <v>54</v>
      </c>
      <c r="O80" s="93">
        <v>8</v>
      </c>
      <c r="P80" s="93">
        <v>5</v>
      </c>
      <c r="Q80" s="93">
        <v>5</v>
      </c>
      <c r="R80" s="93">
        <v>6</v>
      </c>
      <c r="S80" s="93">
        <v>6</v>
      </c>
      <c r="T80" s="93">
        <v>7</v>
      </c>
      <c r="U80" s="93">
        <v>8</v>
      </c>
      <c r="V80" s="93">
        <v>6</v>
      </c>
      <c r="W80" s="93">
        <v>4</v>
      </c>
      <c r="X80" s="66">
        <f>SUM(O80:W80)</f>
        <v>55</v>
      </c>
      <c r="Y80" s="37">
        <f>N80+X80</f>
        <v>109</v>
      </c>
    </row>
    <row r="81" spans="1:25" ht="9.9499999999999993" customHeight="1">
      <c r="A81" s="45">
        <v>4</v>
      </c>
      <c r="B81" s="99" t="s">
        <v>174</v>
      </c>
      <c r="C81" s="33" t="s">
        <v>43</v>
      </c>
      <c r="D81" s="46"/>
      <c r="E81" s="93">
        <v>9</v>
      </c>
      <c r="F81" s="93">
        <v>8</v>
      </c>
      <c r="G81" s="93">
        <v>8</v>
      </c>
      <c r="H81" s="93">
        <v>10</v>
      </c>
      <c r="I81" s="93">
        <v>10</v>
      </c>
      <c r="J81" s="93">
        <v>4</v>
      </c>
      <c r="K81" s="93">
        <v>4</v>
      </c>
      <c r="L81" s="93">
        <v>11</v>
      </c>
      <c r="M81" s="93">
        <v>14</v>
      </c>
      <c r="N81" s="66">
        <f>SUM(E81:M81)</f>
        <v>78</v>
      </c>
      <c r="O81" s="93">
        <v>5</v>
      </c>
      <c r="P81" s="93">
        <v>4</v>
      </c>
      <c r="Q81" s="93">
        <v>7</v>
      </c>
      <c r="R81" s="93">
        <v>5</v>
      </c>
      <c r="S81" s="93">
        <v>11</v>
      </c>
      <c r="T81" s="93">
        <v>9</v>
      </c>
      <c r="U81" s="93">
        <v>6</v>
      </c>
      <c r="V81" s="93">
        <v>7</v>
      </c>
      <c r="W81" s="93">
        <v>9</v>
      </c>
      <c r="X81" s="66">
        <f>SUM(O81:W81)</f>
        <v>63</v>
      </c>
      <c r="Y81" s="37">
        <f>N81+X81</f>
        <v>141</v>
      </c>
    </row>
    <row r="82" spans="1:25" ht="9.9499999999999993" customHeight="1">
      <c r="A82" s="45">
        <v>5</v>
      </c>
      <c r="B82" s="99" t="s">
        <v>175</v>
      </c>
      <c r="C82" s="33" t="s">
        <v>43</v>
      </c>
      <c r="D82" s="46"/>
      <c r="E82" s="93">
        <v>7</v>
      </c>
      <c r="F82" s="93">
        <v>8</v>
      </c>
      <c r="G82" s="93">
        <v>7</v>
      </c>
      <c r="H82" s="93">
        <v>6</v>
      </c>
      <c r="I82" s="93">
        <v>7</v>
      </c>
      <c r="J82" s="93">
        <v>6</v>
      </c>
      <c r="K82" s="93">
        <v>7</v>
      </c>
      <c r="L82" s="93">
        <v>5</v>
      </c>
      <c r="M82" s="93">
        <v>8</v>
      </c>
      <c r="N82" s="66">
        <f>SUM(E82:M82)</f>
        <v>61</v>
      </c>
      <c r="O82" s="93">
        <v>5</v>
      </c>
      <c r="P82" s="93">
        <v>4</v>
      </c>
      <c r="Q82" s="93">
        <v>8</v>
      </c>
      <c r="R82" s="93">
        <v>6</v>
      </c>
      <c r="S82" s="93">
        <v>11</v>
      </c>
      <c r="T82" s="93">
        <v>10</v>
      </c>
      <c r="U82" s="93">
        <v>5</v>
      </c>
      <c r="V82" s="93">
        <v>5</v>
      </c>
      <c r="W82" s="93">
        <v>4</v>
      </c>
      <c r="X82" s="66">
        <f>SUM(O82:W82)</f>
        <v>58</v>
      </c>
      <c r="Y82" s="37">
        <f>N82+X82</f>
        <v>119</v>
      </c>
    </row>
    <row r="83" spans="1:25" ht="9.9499999999999993" customHeight="1">
      <c r="A83" s="2"/>
      <c r="B83" s="10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9.9499999999999993" customHeight="1">
      <c r="A84" s="45">
        <v>1</v>
      </c>
      <c r="B84" s="99" t="s">
        <v>136</v>
      </c>
      <c r="C84" s="30" t="s">
        <v>44</v>
      </c>
      <c r="D84" s="46"/>
      <c r="E84" s="93">
        <v>4</v>
      </c>
      <c r="F84" s="93">
        <v>4</v>
      </c>
      <c r="G84" s="93">
        <v>3</v>
      </c>
      <c r="H84" s="93">
        <v>5</v>
      </c>
      <c r="I84" s="93">
        <v>5</v>
      </c>
      <c r="J84" s="93">
        <v>6</v>
      </c>
      <c r="K84" s="93">
        <v>3</v>
      </c>
      <c r="L84" s="93">
        <v>3</v>
      </c>
      <c r="M84" s="93">
        <v>5</v>
      </c>
      <c r="N84" s="66">
        <f>SUM(E84:M84)</f>
        <v>38</v>
      </c>
      <c r="O84" s="93">
        <v>6</v>
      </c>
      <c r="P84" s="93">
        <v>4</v>
      </c>
      <c r="Q84" s="93">
        <v>5</v>
      </c>
      <c r="R84" s="93">
        <v>4</v>
      </c>
      <c r="S84" s="93">
        <v>6</v>
      </c>
      <c r="T84" s="93">
        <v>4</v>
      </c>
      <c r="U84" s="93">
        <v>5</v>
      </c>
      <c r="V84" s="93">
        <v>5</v>
      </c>
      <c r="W84" s="93">
        <v>3</v>
      </c>
      <c r="X84" s="66">
        <f>SUM(O84:W84)</f>
        <v>42</v>
      </c>
      <c r="Y84" s="37">
        <f>N84+X84</f>
        <v>80</v>
      </c>
    </row>
    <row r="85" spans="1:25" ht="9.9499999999999993" customHeight="1">
      <c r="A85" s="45">
        <v>2</v>
      </c>
      <c r="B85" s="99" t="s">
        <v>137</v>
      </c>
      <c r="C85" s="30" t="s">
        <v>44</v>
      </c>
      <c r="D85" s="46"/>
      <c r="E85" s="93">
        <v>6</v>
      </c>
      <c r="F85" s="93">
        <v>6</v>
      </c>
      <c r="G85" s="93">
        <v>5</v>
      </c>
      <c r="H85" s="93">
        <v>4</v>
      </c>
      <c r="I85" s="93">
        <v>5</v>
      </c>
      <c r="J85" s="93">
        <v>6</v>
      </c>
      <c r="K85" s="93">
        <v>4</v>
      </c>
      <c r="L85" s="93">
        <v>4</v>
      </c>
      <c r="M85" s="93">
        <v>6</v>
      </c>
      <c r="N85" s="66">
        <f>SUM(E85:M85)</f>
        <v>46</v>
      </c>
      <c r="O85" s="93">
        <v>5</v>
      </c>
      <c r="P85" s="93">
        <v>4</v>
      </c>
      <c r="Q85" s="93">
        <v>6</v>
      </c>
      <c r="R85" s="93">
        <v>5</v>
      </c>
      <c r="S85" s="93">
        <v>3</v>
      </c>
      <c r="T85" s="93">
        <v>5</v>
      </c>
      <c r="U85" s="93">
        <v>5</v>
      </c>
      <c r="V85" s="93">
        <v>4</v>
      </c>
      <c r="W85" s="93">
        <v>5</v>
      </c>
      <c r="X85" s="66">
        <f>SUM(O85:W85)</f>
        <v>42</v>
      </c>
      <c r="Y85" s="37">
        <f>N85+X85</f>
        <v>88</v>
      </c>
    </row>
    <row r="86" spans="1:25" ht="9.9499999999999993" customHeight="1">
      <c r="A86" s="45">
        <v>3</v>
      </c>
      <c r="B86" s="99" t="s">
        <v>138</v>
      </c>
      <c r="C86" s="30" t="s">
        <v>44</v>
      </c>
      <c r="D86" s="46"/>
      <c r="E86" s="93">
        <v>5</v>
      </c>
      <c r="F86" s="93">
        <v>5</v>
      </c>
      <c r="G86" s="93">
        <v>7</v>
      </c>
      <c r="H86" s="93">
        <v>6</v>
      </c>
      <c r="I86" s="93">
        <v>6</v>
      </c>
      <c r="J86" s="93">
        <v>4</v>
      </c>
      <c r="K86" s="93">
        <v>3</v>
      </c>
      <c r="L86" s="93">
        <v>4</v>
      </c>
      <c r="M86" s="93">
        <v>5</v>
      </c>
      <c r="N86" s="66">
        <f>SUM(E86:M86)</f>
        <v>45</v>
      </c>
      <c r="O86" s="93">
        <v>5</v>
      </c>
      <c r="P86" s="93">
        <v>4</v>
      </c>
      <c r="Q86" s="93">
        <v>5</v>
      </c>
      <c r="R86" s="93">
        <v>5</v>
      </c>
      <c r="S86" s="93">
        <v>5</v>
      </c>
      <c r="T86" s="93">
        <v>6</v>
      </c>
      <c r="U86" s="93">
        <v>5</v>
      </c>
      <c r="V86" s="93">
        <v>4</v>
      </c>
      <c r="W86" s="93">
        <v>3</v>
      </c>
      <c r="X86" s="66">
        <f>SUM(O86:W86)</f>
        <v>42</v>
      </c>
      <c r="Y86" s="37">
        <f>N86+X86</f>
        <v>87</v>
      </c>
    </row>
    <row r="87" spans="1:25" ht="9.9499999999999993" customHeight="1">
      <c r="A87" s="45">
        <v>4</v>
      </c>
      <c r="B87" s="99" t="s">
        <v>139</v>
      </c>
      <c r="C87" s="30" t="s">
        <v>44</v>
      </c>
      <c r="D87" s="46"/>
      <c r="E87" s="93">
        <v>6</v>
      </c>
      <c r="F87" s="93">
        <v>5</v>
      </c>
      <c r="G87" s="93">
        <v>4</v>
      </c>
      <c r="H87" s="93">
        <v>6</v>
      </c>
      <c r="I87" s="93">
        <v>7</v>
      </c>
      <c r="J87" s="93">
        <v>9</v>
      </c>
      <c r="K87" s="93">
        <v>4</v>
      </c>
      <c r="L87" s="93">
        <v>6</v>
      </c>
      <c r="M87" s="93">
        <v>7</v>
      </c>
      <c r="N87" s="66">
        <f>SUM(E87:M87)</f>
        <v>54</v>
      </c>
      <c r="O87" s="93">
        <v>5</v>
      </c>
      <c r="P87" s="93">
        <v>4</v>
      </c>
      <c r="Q87" s="93">
        <v>8</v>
      </c>
      <c r="R87" s="93">
        <v>4</v>
      </c>
      <c r="S87" s="93">
        <v>7</v>
      </c>
      <c r="T87" s="93">
        <v>7</v>
      </c>
      <c r="U87" s="93">
        <v>6</v>
      </c>
      <c r="V87" s="93">
        <v>5</v>
      </c>
      <c r="W87" s="93">
        <v>6</v>
      </c>
      <c r="X87" s="66">
        <f>SUM(O87:W87)</f>
        <v>52</v>
      </c>
      <c r="Y87" s="37">
        <f>N87+X87</f>
        <v>106</v>
      </c>
    </row>
    <row r="88" spans="1:25" ht="9.9499999999999993" customHeight="1">
      <c r="A88" s="45">
        <v>5</v>
      </c>
      <c r="B88" s="99" t="s">
        <v>140</v>
      </c>
      <c r="C88" s="30" t="s">
        <v>44</v>
      </c>
      <c r="D88" s="46"/>
      <c r="E88" s="93">
        <v>5</v>
      </c>
      <c r="F88" s="93">
        <v>6</v>
      </c>
      <c r="G88" s="93">
        <v>4</v>
      </c>
      <c r="H88" s="93">
        <v>7</v>
      </c>
      <c r="I88" s="93">
        <v>6</v>
      </c>
      <c r="J88" s="93">
        <v>4</v>
      </c>
      <c r="K88" s="93">
        <v>5</v>
      </c>
      <c r="L88" s="93">
        <v>6</v>
      </c>
      <c r="M88" s="93">
        <v>8</v>
      </c>
      <c r="N88" s="66">
        <f>SUM(E88:M88)</f>
        <v>51</v>
      </c>
      <c r="O88" s="93">
        <v>4</v>
      </c>
      <c r="P88" s="93">
        <v>3</v>
      </c>
      <c r="Q88" s="93">
        <v>8</v>
      </c>
      <c r="R88" s="93">
        <v>4</v>
      </c>
      <c r="S88" s="93">
        <v>7</v>
      </c>
      <c r="T88" s="93">
        <v>5</v>
      </c>
      <c r="U88" s="93">
        <v>5</v>
      </c>
      <c r="V88" s="93">
        <v>4</v>
      </c>
      <c r="W88" s="93">
        <v>4</v>
      </c>
      <c r="X88" s="66">
        <f>SUM(O88:W88)</f>
        <v>44</v>
      </c>
      <c r="Y88" s="37">
        <f>N88+X88</f>
        <v>95</v>
      </c>
    </row>
    <row r="89" spans="1:25" ht="9.9499999999999993" customHeight="1">
      <c r="A89" s="63"/>
      <c r="B89" s="58"/>
      <c r="C89" s="52"/>
      <c r="D89" s="46"/>
      <c r="E89" s="56"/>
      <c r="F89" s="56"/>
      <c r="G89" s="56"/>
      <c r="H89" s="56"/>
      <c r="I89" s="56"/>
      <c r="J89" s="56"/>
      <c r="K89" s="56"/>
      <c r="L89" s="56"/>
      <c r="M89" s="56"/>
      <c r="N89" s="55"/>
      <c r="O89" s="56"/>
      <c r="P89" s="56"/>
      <c r="Q89" s="56"/>
      <c r="R89" s="56"/>
      <c r="S89" s="56"/>
      <c r="T89" s="56"/>
      <c r="U89" s="56"/>
      <c r="V89" s="56"/>
      <c r="W89" s="56"/>
      <c r="X89" s="55"/>
      <c r="Y89" s="56"/>
    </row>
    <row r="90" spans="1:25" ht="9.9499999999999993" customHeight="1">
      <c r="A90" s="45">
        <v>1</v>
      </c>
      <c r="B90" s="99" t="s">
        <v>186</v>
      </c>
      <c r="C90" s="29" t="s">
        <v>94</v>
      </c>
      <c r="D90" s="46"/>
      <c r="E90" s="93">
        <v>5</v>
      </c>
      <c r="F90" s="93">
        <v>6</v>
      </c>
      <c r="G90" s="93">
        <v>4</v>
      </c>
      <c r="H90" s="93">
        <v>4</v>
      </c>
      <c r="I90" s="93">
        <v>5</v>
      </c>
      <c r="J90" s="93">
        <v>5</v>
      </c>
      <c r="K90" s="93">
        <v>2</v>
      </c>
      <c r="L90" s="93">
        <v>4</v>
      </c>
      <c r="M90" s="93">
        <v>5</v>
      </c>
      <c r="N90" s="66">
        <f t="shared" ref="N90:N95" si="3">SUM(E90:M90)</f>
        <v>40</v>
      </c>
      <c r="O90" s="93">
        <v>6</v>
      </c>
      <c r="P90" s="93">
        <v>5</v>
      </c>
      <c r="Q90" s="93">
        <v>6</v>
      </c>
      <c r="R90" s="93">
        <v>4</v>
      </c>
      <c r="S90" s="93">
        <v>4</v>
      </c>
      <c r="T90" s="93">
        <v>5</v>
      </c>
      <c r="U90" s="93">
        <v>4</v>
      </c>
      <c r="V90" s="93">
        <v>4</v>
      </c>
      <c r="W90" s="93">
        <v>4</v>
      </c>
      <c r="X90" s="66">
        <f>SUM(O90:W90)</f>
        <v>42</v>
      </c>
      <c r="Y90" s="37">
        <f>N90+X90</f>
        <v>82</v>
      </c>
    </row>
    <row r="91" spans="1:25" ht="9.9499999999999993" customHeight="1">
      <c r="A91" s="45">
        <v>2</v>
      </c>
      <c r="B91" s="99" t="s">
        <v>187</v>
      </c>
      <c r="C91" s="29" t="s">
        <v>94</v>
      </c>
      <c r="D91" s="46"/>
      <c r="E91" s="93">
        <v>6</v>
      </c>
      <c r="F91" s="93">
        <v>5</v>
      </c>
      <c r="G91" s="93">
        <v>3</v>
      </c>
      <c r="H91" s="93">
        <v>3</v>
      </c>
      <c r="I91" s="93">
        <v>5</v>
      </c>
      <c r="J91" s="93">
        <v>8</v>
      </c>
      <c r="K91" s="93">
        <v>4</v>
      </c>
      <c r="L91" s="93">
        <v>5</v>
      </c>
      <c r="M91" s="93">
        <v>5</v>
      </c>
      <c r="N91" s="66">
        <f t="shared" si="3"/>
        <v>44</v>
      </c>
      <c r="O91" s="93">
        <v>4</v>
      </c>
      <c r="P91" s="93">
        <v>4</v>
      </c>
      <c r="Q91" s="93">
        <v>7</v>
      </c>
      <c r="R91" s="93">
        <v>3</v>
      </c>
      <c r="S91" s="93">
        <v>7</v>
      </c>
      <c r="T91" s="93">
        <v>6</v>
      </c>
      <c r="U91" s="93">
        <v>5</v>
      </c>
      <c r="V91" s="93">
        <v>4</v>
      </c>
      <c r="W91" s="93">
        <v>3</v>
      </c>
      <c r="X91" s="66">
        <f>SUM(O91:W91)</f>
        <v>43</v>
      </c>
      <c r="Y91" s="37">
        <f>N91+X91</f>
        <v>87</v>
      </c>
    </row>
    <row r="92" spans="1:25" ht="9.9499999999999993" customHeight="1">
      <c r="A92" s="45">
        <v>3</v>
      </c>
      <c r="B92" s="99" t="s">
        <v>188</v>
      </c>
      <c r="C92" s="29" t="s">
        <v>94</v>
      </c>
      <c r="D92" s="46"/>
      <c r="E92" s="93">
        <v>6</v>
      </c>
      <c r="F92" s="93">
        <v>6</v>
      </c>
      <c r="G92" s="93">
        <v>3</v>
      </c>
      <c r="H92" s="93">
        <v>5</v>
      </c>
      <c r="I92" s="93">
        <v>6</v>
      </c>
      <c r="J92" s="93">
        <v>5</v>
      </c>
      <c r="K92" s="93">
        <v>3</v>
      </c>
      <c r="L92" s="93">
        <v>5</v>
      </c>
      <c r="M92" s="93">
        <v>6</v>
      </c>
      <c r="N92" s="66">
        <f t="shared" si="3"/>
        <v>45</v>
      </c>
      <c r="O92" s="93">
        <v>5</v>
      </c>
      <c r="P92" s="93">
        <v>5</v>
      </c>
      <c r="Q92" s="93">
        <v>7</v>
      </c>
      <c r="R92" s="93">
        <v>4</v>
      </c>
      <c r="S92" s="93">
        <v>5</v>
      </c>
      <c r="T92" s="93">
        <v>4</v>
      </c>
      <c r="U92" s="93">
        <v>4</v>
      </c>
      <c r="V92" s="93">
        <v>5</v>
      </c>
      <c r="W92" s="93">
        <v>5</v>
      </c>
      <c r="X92" s="66">
        <f>SUM(O92:W92)</f>
        <v>44</v>
      </c>
      <c r="Y92" s="37">
        <f>N92+X92</f>
        <v>89</v>
      </c>
    </row>
    <row r="93" spans="1:25" ht="9.9499999999999993" customHeight="1">
      <c r="A93" s="45">
        <v>4</v>
      </c>
      <c r="B93" s="99" t="s">
        <v>189</v>
      </c>
      <c r="C93" s="29" t="s">
        <v>94</v>
      </c>
      <c r="D93" s="46"/>
      <c r="E93" s="93">
        <v>4</v>
      </c>
      <c r="F93" s="93">
        <v>5</v>
      </c>
      <c r="G93" s="93">
        <v>3</v>
      </c>
      <c r="H93" s="93">
        <v>4</v>
      </c>
      <c r="I93" s="93">
        <v>6</v>
      </c>
      <c r="J93" s="93">
        <v>5</v>
      </c>
      <c r="K93" s="93">
        <v>4</v>
      </c>
      <c r="L93" s="93">
        <v>5</v>
      </c>
      <c r="M93" s="93">
        <v>5</v>
      </c>
      <c r="N93" s="66">
        <f t="shared" si="3"/>
        <v>41</v>
      </c>
      <c r="O93" s="93">
        <v>4</v>
      </c>
      <c r="P93" s="93">
        <v>3</v>
      </c>
      <c r="Q93" s="93">
        <v>5</v>
      </c>
      <c r="R93" s="93">
        <v>3</v>
      </c>
      <c r="S93" s="93">
        <v>5</v>
      </c>
      <c r="T93" s="93">
        <v>7</v>
      </c>
      <c r="U93" s="93">
        <v>6</v>
      </c>
      <c r="V93" s="93">
        <v>5</v>
      </c>
      <c r="W93" s="93">
        <v>4</v>
      </c>
      <c r="X93" s="66">
        <f>SUM(O93:W93)</f>
        <v>42</v>
      </c>
      <c r="Y93" s="37">
        <f>N93+X93</f>
        <v>83</v>
      </c>
    </row>
    <row r="94" spans="1:25" ht="9.9499999999999993" customHeight="1">
      <c r="A94" s="45">
        <v>5</v>
      </c>
      <c r="B94" s="99" t="s">
        <v>190</v>
      </c>
      <c r="C94" s="29" t="s">
        <v>94</v>
      </c>
      <c r="D94" s="46"/>
      <c r="E94" s="93">
        <v>6</v>
      </c>
      <c r="F94" s="93">
        <v>5</v>
      </c>
      <c r="G94" s="93">
        <v>3</v>
      </c>
      <c r="H94" s="93">
        <v>6</v>
      </c>
      <c r="I94" s="93">
        <v>8</v>
      </c>
      <c r="J94" s="93">
        <v>6</v>
      </c>
      <c r="K94" s="93">
        <v>7</v>
      </c>
      <c r="L94" s="93">
        <v>5</v>
      </c>
      <c r="M94" s="93">
        <v>5</v>
      </c>
      <c r="N94" s="66">
        <f t="shared" ref="N94" si="4">SUM(E94:M94)</f>
        <v>51</v>
      </c>
      <c r="O94" s="93">
        <v>5</v>
      </c>
      <c r="P94" s="93">
        <v>4</v>
      </c>
      <c r="Q94" s="93">
        <v>5</v>
      </c>
      <c r="R94" s="93">
        <v>5</v>
      </c>
      <c r="S94" s="93">
        <v>6</v>
      </c>
      <c r="T94" s="93">
        <v>6</v>
      </c>
      <c r="U94" s="93">
        <v>5</v>
      </c>
      <c r="V94" s="93">
        <v>5</v>
      </c>
      <c r="W94" s="93">
        <v>7</v>
      </c>
      <c r="X94" s="66">
        <f>SUM(O94:W94)</f>
        <v>48</v>
      </c>
      <c r="Y94" s="37">
        <f>N94+X94</f>
        <v>99</v>
      </c>
    </row>
    <row r="95" spans="1:25" ht="9.9499999999999993" customHeight="1">
      <c r="A95" s="63"/>
      <c r="B95" s="58"/>
      <c r="C95" s="52"/>
      <c r="D95" s="46"/>
      <c r="E95" s="56"/>
      <c r="F95" s="56"/>
      <c r="G95" s="56"/>
      <c r="H95" s="56"/>
      <c r="I95" s="56"/>
      <c r="J95" s="56"/>
      <c r="K95" s="56"/>
      <c r="L95" s="56"/>
      <c r="M95" s="56"/>
      <c r="N95" s="55">
        <f t="shared" si="3"/>
        <v>0</v>
      </c>
      <c r="O95" s="56"/>
      <c r="P95" s="56"/>
      <c r="Q95" s="56"/>
      <c r="R95" s="56"/>
      <c r="S95" s="56"/>
      <c r="T95" s="56"/>
      <c r="U95" s="56"/>
      <c r="V95" s="56"/>
      <c r="W95" s="56"/>
      <c r="X95" s="55"/>
      <c r="Y95" s="56"/>
    </row>
    <row r="96" spans="1:25" ht="9.9499999999999993" customHeight="1">
      <c r="A96" s="45">
        <v>1</v>
      </c>
      <c r="B96" s="99" t="s">
        <v>121</v>
      </c>
      <c r="C96" s="31" t="s">
        <v>35</v>
      </c>
      <c r="D96" s="46"/>
      <c r="E96" s="93">
        <v>5</v>
      </c>
      <c r="F96" s="93">
        <v>5</v>
      </c>
      <c r="G96" s="93">
        <v>5</v>
      </c>
      <c r="H96" s="93">
        <v>7</v>
      </c>
      <c r="I96" s="93">
        <v>6</v>
      </c>
      <c r="J96" s="93">
        <v>4</v>
      </c>
      <c r="K96" s="93">
        <v>4</v>
      </c>
      <c r="L96" s="93">
        <v>4</v>
      </c>
      <c r="M96" s="93">
        <v>5</v>
      </c>
      <c r="N96" s="66">
        <f t="shared" ref="N96:N100" si="5">SUM(E96:M96)</f>
        <v>45</v>
      </c>
      <c r="O96" s="93">
        <v>6</v>
      </c>
      <c r="P96" s="93">
        <v>5</v>
      </c>
      <c r="Q96" s="93">
        <v>4</v>
      </c>
      <c r="R96" s="93">
        <v>3</v>
      </c>
      <c r="S96" s="93">
        <v>5</v>
      </c>
      <c r="T96" s="93">
        <v>5</v>
      </c>
      <c r="U96" s="93">
        <v>4</v>
      </c>
      <c r="V96" s="93">
        <v>5</v>
      </c>
      <c r="W96" s="93">
        <v>4</v>
      </c>
      <c r="X96" s="66">
        <f>SUM(O96:W96)</f>
        <v>41</v>
      </c>
      <c r="Y96" s="37">
        <f>N96+X96</f>
        <v>86</v>
      </c>
    </row>
    <row r="97" spans="1:25" ht="9.9499999999999993" customHeight="1">
      <c r="A97" s="45">
        <v>2</v>
      </c>
      <c r="B97" s="99" t="s">
        <v>122</v>
      </c>
      <c r="C97" s="31" t="s">
        <v>35</v>
      </c>
      <c r="D97" s="46"/>
      <c r="E97" s="93">
        <v>12</v>
      </c>
      <c r="F97" s="93">
        <v>5</v>
      </c>
      <c r="G97" s="93">
        <v>3</v>
      </c>
      <c r="H97" s="93">
        <v>5</v>
      </c>
      <c r="I97" s="93">
        <v>9</v>
      </c>
      <c r="J97" s="93">
        <v>4</v>
      </c>
      <c r="K97" s="93">
        <v>5</v>
      </c>
      <c r="L97" s="93">
        <v>4</v>
      </c>
      <c r="M97" s="93">
        <v>6</v>
      </c>
      <c r="N97" s="66">
        <f t="shared" si="5"/>
        <v>53</v>
      </c>
      <c r="O97" s="93">
        <v>5</v>
      </c>
      <c r="P97" s="93">
        <v>7</v>
      </c>
      <c r="Q97" s="93">
        <v>6</v>
      </c>
      <c r="R97" s="93">
        <v>4</v>
      </c>
      <c r="S97" s="93">
        <v>8</v>
      </c>
      <c r="T97" s="93">
        <v>9</v>
      </c>
      <c r="U97" s="93">
        <v>10</v>
      </c>
      <c r="V97" s="93">
        <v>5</v>
      </c>
      <c r="W97" s="93">
        <v>4</v>
      </c>
      <c r="X97" s="66">
        <f>SUM(O97:W97)</f>
        <v>58</v>
      </c>
      <c r="Y97" s="37">
        <f>N97+X97</f>
        <v>111</v>
      </c>
    </row>
    <row r="98" spans="1:25" ht="9.9499999999999993" customHeight="1">
      <c r="A98" s="45">
        <v>3</v>
      </c>
      <c r="B98" s="99" t="s">
        <v>123</v>
      </c>
      <c r="C98" s="31" t="s">
        <v>35</v>
      </c>
      <c r="D98" s="46"/>
      <c r="E98" s="93">
        <v>7</v>
      </c>
      <c r="F98" s="93">
        <v>7</v>
      </c>
      <c r="G98" s="93">
        <v>6</v>
      </c>
      <c r="H98" s="93">
        <v>5</v>
      </c>
      <c r="I98" s="93">
        <v>12</v>
      </c>
      <c r="J98" s="93">
        <v>5</v>
      </c>
      <c r="K98" s="93">
        <v>4</v>
      </c>
      <c r="L98" s="93">
        <v>4</v>
      </c>
      <c r="M98" s="93">
        <v>7</v>
      </c>
      <c r="N98" s="66">
        <f t="shared" si="5"/>
        <v>57</v>
      </c>
      <c r="O98" s="93">
        <v>8</v>
      </c>
      <c r="P98" s="93">
        <v>6</v>
      </c>
      <c r="Q98" s="93">
        <v>6</v>
      </c>
      <c r="R98" s="93">
        <v>6</v>
      </c>
      <c r="S98" s="93">
        <v>6</v>
      </c>
      <c r="T98" s="93">
        <v>6</v>
      </c>
      <c r="U98" s="93">
        <v>9</v>
      </c>
      <c r="V98" s="93">
        <v>5</v>
      </c>
      <c r="W98" s="93">
        <v>6</v>
      </c>
      <c r="X98" s="66">
        <f>SUM(O98:W98)</f>
        <v>58</v>
      </c>
      <c r="Y98" s="37">
        <f>N98+X98</f>
        <v>115</v>
      </c>
    </row>
    <row r="99" spans="1:25" ht="9.9499999999999993" customHeight="1">
      <c r="A99" s="45">
        <v>4</v>
      </c>
      <c r="B99" s="99" t="s">
        <v>124</v>
      </c>
      <c r="C99" s="31" t="s">
        <v>35</v>
      </c>
      <c r="D99" s="46"/>
      <c r="E99" s="93">
        <v>5</v>
      </c>
      <c r="F99" s="93">
        <v>6</v>
      </c>
      <c r="G99" s="93">
        <v>4</v>
      </c>
      <c r="H99" s="93">
        <v>5</v>
      </c>
      <c r="I99" s="93">
        <v>8</v>
      </c>
      <c r="J99" s="93">
        <v>6</v>
      </c>
      <c r="K99" s="93">
        <v>4</v>
      </c>
      <c r="L99" s="93">
        <v>7</v>
      </c>
      <c r="M99" s="93">
        <v>7</v>
      </c>
      <c r="N99" s="66">
        <f t="shared" si="5"/>
        <v>52</v>
      </c>
      <c r="O99" s="93">
        <v>8</v>
      </c>
      <c r="P99" s="93">
        <v>4</v>
      </c>
      <c r="Q99" s="93">
        <v>9</v>
      </c>
      <c r="R99" s="93">
        <v>5</v>
      </c>
      <c r="S99" s="93">
        <v>6</v>
      </c>
      <c r="T99" s="93">
        <v>6</v>
      </c>
      <c r="U99" s="93">
        <v>7</v>
      </c>
      <c r="V99" s="93">
        <v>5</v>
      </c>
      <c r="W99" s="93">
        <v>4</v>
      </c>
      <c r="X99" s="66">
        <f>SUM(O99:W99)</f>
        <v>54</v>
      </c>
      <c r="Y99" s="37">
        <f>N99+X99</f>
        <v>106</v>
      </c>
    </row>
    <row r="100" spans="1:25" ht="9.9499999999999993" customHeight="1">
      <c r="A100" s="45">
        <v>5</v>
      </c>
      <c r="B100" s="99" t="s">
        <v>125</v>
      </c>
      <c r="C100" s="31" t="s">
        <v>35</v>
      </c>
      <c r="D100" s="46"/>
      <c r="E100" s="93">
        <v>7</v>
      </c>
      <c r="F100" s="93">
        <v>7</v>
      </c>
      <c r="G100" s="93">
        <v>5</v>
      </c>
      <c r="H100" s="93">
        <v>7</v>
      </c>
      <c r="I100" s="93">
        <v>5</v>
      </c>
      <c r="J100" s="93">
        <v>6</v>
      </c>
      <c r="K100" s="93">
        <v>4</v>
      </c>
      <c r="L100" s="93">
        <v>9</v>
      </c>
      <c r="M100" s="93">
        <v>7</v>
      </c>
      <c r="N100" s="66">
        <f t="shared" si="5"/>
        <v>57</v>
      </c>
      <c r="O100" s="93">
        <v>7</v>
      </c>
      <c r="P100" s="93">
        <v>5</v>
      </c>
      <c r="Q100" s="93">
        <v>8</v>
      </c>
      <c r="R100" s="93">
        <v>5</v>
      </c>
      <c r="S100" s="93">
        <v>7</v>
      </c>
      <c r="T100" s="93">
        <v>6</v>
      </c>
      <c r="U100" s="93">
        <v>5</v>
      </c>
      <c r="V100" s="93">
        <v>4</v>
      </c>
      <c r="W100" s="93">
        <v>4</v>
      </c>
      <c r="X100" s="66">
        <f>SUM(O100:W100)</f>
        <v>51</v>
      </c>
      <c r="Y100" s="37">
        <f>N100+X100</f>
        <v>108</v>
      </c>
    </row>
    <row r="101" spans="1:25" ht="9.9499999999999993" customHeight="1">
      <c r="A101" s="57"/>
      <c r="B101" s="60"/>
      <c r="C101" s="62"/>
      <c r="D101" s="46"/>
      <c r="E101" s="53"/>
      <c r="F101" s="61"/>
      <c r="G101" s="61"/>
      <c r="H101" s="61"/>
      <c r="I101" s="61"/>
      <c r="J101" s="61"/>
      <c r="K101" s="61"/>
      <c r="L101" s="61"/>
      <c r="M101" s="61"/>
      <c r="N101" s="54"/>
      <c r="O101" s="53"/>
      <c r="P101" s="61"/>
      <c r="Q101" s="61"/>
      <c r="R101" s="61"/>
      <c r="S101" s="61"/>
      <c r="T101" s="61"/>
      <c r="U101" s="61"/>
      <c r="V101" s="61"/>
      <c r="W101" s="61"/>
      <c r="X101" s="54"/>
      <c r="Y101" s="56"/>
    </row>
    <row r="102" spans="1:25" ht="9.9499999999999993" customHeight="1">
      <c r="A102" s="45">
        <v>1</v>
      </c>
      <c r="B102" s="99" t="s">
        <v>126</v>
      </c>
      <c r="C102" s="32" t="s">
        <v>36</v>
      </c>
      <c r="D102" s="46"/>
      <c r="E102" s="93">
        <v>5</v>
      </c>
      <c r="F102" s="93">
        <v>5</v>
      </c>
      <c r="G102" s="93">
        <v>4</v>
      </c>
      <c r="H102" s="93">
        <v>5</v>
      </c>
      <c r="I102" s="93">
        <v>6</v>
      </c>
      <c r="J102" s="93">
        <v>4</v>
      </c>
      <c r="K102" s="93">
        <v>4</v>
      </c>
      <c r="L102" s="93">
        <v>4</v>
      </c>
      <c r="M102" s="93">
        <v>5</v>
      </c>
      <c r="N102" s="66">
        <f>SUM(E102:M102)</f>
        <v>42</v>
      </c>
      <c r="O102" s="93">
        <v>4</v>
      </c>
      <c r="P102" s="93">
        <v>4</v>
      </c>
      <c r="Q102" s="93">
        <v>4</v>
      </c>
      <c r="R102" s="93">
        <v>3</v>
      </c>
      <c r="S102" s="93">
        <v>4</v>
      </c>
      <c r="T102" s="93">
        <v>4</v>
      </c>
      <c r="U102" s="93">
        <v>5</v>
      </c>
      <c r="V102" s="93">
        <v>4</v>
      </c>
      <c r="W102" s="93">
        <v>3</v>
      </c>
      <c r="X102" s="66">
        <f>SUM(O102:W102)</f>
        <v>35</v>
      </c>
      <c r="Y102" s="37">
        <f>N102+X102</f>
        <v>77</v>
      </c>
    </row>
    <row r="103" spans="1:25" ht="9.9499999999999993" customHeight="1">
      <c r="A103" s="45">
        <v>2</v>
      </c>
      <c r="B103" s="99" t="s">
        <v>127</v>
      </c>
      <c r="C103" s="32" t="s">
        <v>36</v>
      </c>
      <c r="D103" s="46"/>
      <c r="E103" s="93">
        <v>4</v>
      </c>
      <c r="F103" s="93">
        <v>4</v>
      </c>
      <c r="G103" s="93">
        <v>3</v>
      </c>
      <c r="H103" s="93">
        <v>5</v>
      </c>
      <c r="I103" s="93">
        <v>5</v>
      </c>
      <c r="J103" s="93">
        <v>5</v>
      </c>
      <c r="K103" s="93">
        <v>3</v>
      </c>
      <c r="L103" s="93">
        <v>7</v>
      </c>
      <c r="M103" s="93">
        <v>4</v>
      </c>
      <c r="N103" s="66">
        <f>SUM(E103:M103)</f>
        <v>40</v>
      </c>
      <c r="O103" s="93">
        <v>4</v>
      </c>
      <c r="P103" s="93">
        <v>3</v>
      </c>
      <c r="Q103" s="93">
        <v>4</v>
      </c>
      <c r="R103" s="93">
        <v>4</v>
      </c>
      <c r="S103" s="93">
        <v>6</v>
      </c>
      <c r="T103" s="93">
        <v>5</v>
      </c>
      <c r="U103" s="93">
        <v>5</v>
      </c>
      <c r="V103" s="93">
        <v>5</v>
      </c>
      <c r="W103" s="93">
        <v>5</v>
      </c>
      <c r="X103" s="66">
        <f>SUM(O103:W103)</f>
        <v>41</v>
      </c>
      <c r="Y103" s="37">
        <f>N103+X103</f>
        <v>81</v>
      </c>
    </row>
    <row r="104" spans="1:25" ht="9.9499999999999993" customHeight="1">
      <c r="A104" s="45">
        <v>3</v>
      </c>
      <c r="B104" s="99" t="s">
        <v>128</v>
      </c>
      <c r="C104" s="32" t="s">
        <v>36</v>
      </c>
      <c r="D104" s="46"/>
      <c r="E104" s="93">
        <v>5</v>
      </c>
      <c r="F104" s="93">
        <v>5</v>
      </c>
      <c r="G104" s="93">
        <v>4</v>
      </c>
      <c r="H104" s="93">
        <v>4</v>
      </c>
      <c r="I104" s="93">
        <v>7</v>
      </c>
      <c r="J104" s="93">
        <v>3</v>
      </c>
      <c r="K104" s="93">
        <v>3</v>
      </c>
      <c r="L104" s="93">
        <v>5</v>
      </c>
      <c r="M104" s="93">
        <v>4</v>
      </c>
      <c r="N104" s="66">
        <f>SUM(E104:M104)</f>
        <v>40</v>
      </c>
      <c r="O104" s="93">
        <v>5</v>
      </c>
      <c r="P104" s="93">
        <v>3</v>
      </c>
      <c r="Q104" s="93">
        <v>6</v>
      </c>
      <c r="R104" s="93">
        <v>4</v>
      </c>
      <c r="S104" s="93">
        <v>4</v>
      </c>
      <c r="T104" s="93">
        <v>4</v>
      </c>
      <c r="U104" s="93">
        <v>5</v>
      </c>
      <c r="V104" s="93">
        <v>4</v>
      </c>
      <c r="W104" s="93">
        <v>3</v>
      </c>
      <c r="X104" s="66">
        <f>SUM(O104:W104)</f>
        <v>38</v>
      </c>
      <c r="Y104" s="37">
        <f>N104+X104</f>
        <v>78</v>
      </c>
    </row>
    <row r="105" spans="1:25" ht="9.9499999999999993" customHeight="1">
      <c r="A105" s="45">
        <v>4</v>
      </c>
      <c r="B105" s="99" t="s">
        <v>129</v>
      </c>
      <c r="C105" s="32" t="s">
        <v>36</v>
      </c>
      <c r="D105" s="46"/>
      <c r="E105" s="93">
        <v>4</v>
      </c>
      <c r="F105" s="93">
        <v>5</v>
      </c>
      <c r="G105" s="93">
        <v>3</v>
      </c>
      <c r="H105" s="93">
        <v>5</v>
      </c>
      <c r="I105" s="93">
        <v>4</v>
      </c>
      <c r="J105" s="93">
        <v>4</v>
      </c>
      <c r="K105" s="93">
        <v>4</v>
      </c>
      <c r="L105" s="93">
        <v>5</v>
      </c>
      <c r="M105" s="93">
        <v>5</v>
      </c>
      <c r="N105" s="66">
        <f>SUM(E105:M105)</f>
        <v>39</v>
      </c>
      <c r="O105" s="93">
        <v>4</v>
      </c>
      <c r="P105" s="93">
        <v>3</v>
      </c>
      <c r="Q105" s="93">
        <v>5</v>
      </c>
      <c r="R105" s="93">
        <v>3</v>
      </c>
      <c r="S105" s="93">
        <v>5</v>
      </c>
      <c r="T105" s="93">
        <v>5</v>
      </c>
      <c r="U105" s="93">
        <v>4</v>
      </c>
      <c r="V105" s="93">
        <v>5</v>
      </c>
      <c r="W105" s="93">
        <v>4</v>
      </c>
      <c r="X105" s="66">
        <f>SUM(O105:W105)</f>
        <v>38</v>
      </c>
      <c r="Y105" s="37">
        <f>N105+X105</f>
        <v>77</v>
      </c>
    </row>
    <row r="106" spans="1:25" ht="9.9499999999999993" customHeight="1">
      <c r="A106" s="45">
        <v>5</v>
      </c>
      <c r="B106" s="99" t="s">
        <v>130</v>
      </c>
      <c r="C106" s="32" t="s">
        <v>36</v>
      </c>
      <c r="D106" s="46"/>
      <c r="E106" s="93">
        <v>4</v>
      </c>
      <c r="F106" s="93">
        <v>4</v>
      </c>
      <c r="G106" s="93">
        <v>3</v>
      </c>
      <c r="H106" s="93">
        <v>4</v>
      </c>
      <c r="I106" s="93">
        <v>5</v>
      </c>
      <c r="J106" s="93">
        <v>4</v>
      </c>
      <c r="K106" s="93">
        <v>2</v>
      </c>
      <c r="L106" s="93">
        <v>4</v>
      </c>
      <c r="M106" s="93">
        <v>4</v>
      </c>
      <c r="N106" s="66">
        <f>SUM(E106:M106)</f>
        <v>34</v>
      </c>
      <c r="O106" s="93">
        <v>4</v>
      </c>
      <c r="P106" s="93">
        <v>3</v>
      </c>
      <c r="Q106" s="93">
        <v>4</v>
      </c>
      <c r="R106" s="93">
        <v>4</v>
      </c>
      <c r="S106" s="93">
        <v>4</v>
      </c>
      <c r="T106" s="93">
        <v>5</v>
      </c>
      <c r="U106" s="93">
        <v>4</v>
      </c>
      <c r="V106" s="93">
        <v>4</v>
      </c>
      <c r="W106" s="93">
        <v>4</v>
      </c>
      <c r="X106" s="66">
        <f>SUM(O106:W106)</f>
        <v>36</v>
      </c>
      <c r="Y106" s="37">
        <f>N106+X106</f>
        <v>70</v>
      </c>
    </row>
    <row r="107" spans="1:25" ht="9.9499999999999993" customHeight="1">
      <c r="A107" s="63"/>
      <c r="B107" s="58"/>
      <c r="C107" s="52"/>
      <c r="D107" s="46"/>
      <c r="E107" s="53"/>
      <c r="F107" s="56"/>
      <c r="G107" s="56"/>
      <c r="H107" s="56"/>
      <c r="I107" s="56"/>
      <c r="J107" s="56"/>
      <c r="K107" s="56"/>
      <c r="L107" s="56"/>
      <c r="M107" s="56"/>
      <c r="N107" s="55"/>
      <c r="O107" s="53"/>
      <c r="P107" s="56"/>
      <c r="Q107" s="56"/>
      <c r="R107" s="56"/>
      <c r="S107" s="56"/>
      <c r="T107" s="56"/>
      <c r="U107" s="56"/>
      <c r="V107" s="56"/>
      <c r="W107" s="56"/>
      <c r="X107" s="55"/>
      <c r="Y107" s="56"/>
    </row>
    <row r="108" spans="1:25" ht="9.9499999999999993" customHeight="1">
      <c r="A108" s="45">
        <v>1</v>
      </c>
      <c r="B108" s="99" t="s">
        <v>106</v>
      </c>
      <c r="C108" s="33" t="s">
        <v>58</v>
      </c>
      <c r="D108" s="46"/>
      <c r="E108" s="93">
        <v>6</v>
      </c>
      <c r="F108" s="93">
        <v>5</v>
      </c>
      <c r="G108" s="93">
        <v>3</v>
      </c>
      <c r="H108" s="93">
        <v>5</v>
      </c>
      <c r="I108" s="93">
        <v>5</v>
      </c>
      <c r="J108" s="93">
        <v>5</v>
      </c>
      <c r="K108" s="93">
        <v>3</v>
      </c>
      <c r="L108" s="93">
        <v>4</v>
      </c>
      <c r="M108" s="93">
        <v>6</v>
      </c>
      <c r="N108" s="66">
        <f>SUM(E108:M108)</f>
        <v>42</v>
      </c>
      <c r="O108" s="93">
        <v>5</v>
      </c>
      <c r="P108" s="93">
        <v>4</v>
      </c>
      <c r="Q108" s="93">
        <v>6</v>
      </c>
      <c r="R108" s="93">
        <v>4</v>
      </c>
      <c r="S108" s="93">
        <v>5</v>
      </c>
      <c r="T108" s="93">
        <v>5</v>
      </c>
      <c r="U108" s="93">
        <v>5</v>
      </c>
      <c r="V108" s="93">
        <v>4</v>
      </c>
      <c r="W108" s="93">
        <v>4</v>
      </c>
      <c r="X108" s="66">
        <f>SUM(O108:W108)</f>
        <v>42</v>
      </c>
      <c r="Y108" s="37">
        <f>N108+X108</f>
        <v>84</v>
      </c>
    </row>
    <row r="109" spans="1:25" ht="9.9499999999999993" customHeight="1">
      <c r="A109" s="45">
        <v>2</v>
      </c>
      <c r="B109" s="99" t="s">
        <v>107</v>
      </c>
      <c r="C109" s="33" t="s">
        <v>58</v>
      </c>
      <c r="D109" s="46"/>
      <c r="E109" s="93">
        <v>6</v>
      </c>
      <c r="F109" s="93">
        <v>7</v>
      </c>
      <c r="G109" s="93">
        <v>4</v>
      </c>
      <c r="H109" s="93">
        <v>6</v>
      </c>
      <c r="I109" s="93">
        <v>5</v>
      </c>
      <c r="J109" s="93">
        <v>6</v>
      </c>
      <c r="K109" s="93">
        <v>3</v>
      </c>
      <c r="L109" s="93">
        <v>6</v>
      </c>
      <c r="M109" s="93">
        <v>7</v>
      </c>
      <c r="N109" s="66">
        <f>SUM(E109:M109)</f>
        <v>50</v>
      </c>
      <c r="O109" s="93">
        <v>4</v>
      </c>
      <c r="P109" s="93">
        <v>3</v>
      </c>
      <c r="Q109" s="93">
        <v>6</v>
      </c>
      <c r="R109" s="93">
        <v>5</v>
      </c>
      <c r="S109" s="93">
        <v>6</v>
      </c>
      <c r="T109" s="93">
        <v>6</v>
      </c>
      <c r="U109" s="93">
        <v>6</v>
      </c>
      <c r="V109" s="93">
        <v>5</v>
      </c>
      <c r="W109" s="93">
        <v>6</v>
      </c>
      <c r="X109" s="66">
        <f>SUM(O109:W109)</f>
        <v>47</v>
      </c>
      <c r="Y109" s="37">
        <f>N109+X109</f>
        <v>97</v>
      </c>
    </row>
    <row r="110" spans="1:25" ht="9.9499999999999993" customHeight="1">
      <c r="A110" s="45">
        <v>3</v>
      </c>
      <c r="B110" s="99" t="s">
        <v>108</v>
      </c>
      <c r="C110" s="33" t="s">
        <v>58</v>
      </c>
      <c r="D110" s="46"/>
      <c r="E110" s="93">
        <v>4</v>
      </c>
      <c r="F110" s="93">
        <v>7</v>
      </c>
      <c r="G110" s="93">
        <v>3</v>
      </c>
      <c r="H110" s="93">
        <v>6</v>
      </c>
      <c r="I110" s="93">
        <v>6</v>
      </c>
      <c r="J110" s="93">
        <v>3</v>
      </c>
      <c r="K110" s="93">
        <v>5</v>
      </c>
      <c r="L110" s="93">
        <v>5</v>
      </c>
      <c r="M110" s="93">
        <v>6</v>
      </c>
      <c r="N110" s="66">
        <f>SUM(E110:M110)</f>
        <v>45</v>
      </c>
      <c r="O110" s="93">
        <v>4</v>
      </c>
      <c r="P110" s="93">
        <v>4</v>
      </c>
      <c r="Q110" s="93">
        <v>6</v>
      </c>
      <c r="R110" s="93">
        <v>3</v>
      </c>
      <c r="S110" s="93">
        <v>5</v>
      </c>
      <c r="T110" s="93">
        <v>6</v>
      </c>
      <c r="U110" s="93">
        <v>5</v>
      </c>
      <c r="V110" s="93">
        <v>4</v>
      </c>
      <c r="W110" s="93">
        <v>3</v>
      </c>
      <c r="X110" s="66">
        <f>SUM(O110:W110)</f>
        <v>40</v>
      </c>
      <c r="Y110" s="37">
        <f>N110+X110</f>
        <v>85</v>
      </c>
    </row>
    <row r="111" spans="1:25" ht="9.9499999999999993" customHeight="1">
      <c r="A111" s="45">
        <v>4</v>
      </c>
      <c r="B111" s="99" t="s">
        <v>109</v>
      </c>
      <c r="C111" s="33" t="s">
        <v>58</v>
      </c>
      <c r="D111" s="46"/>
      <c r="E111" s="93">
        <v>4</v>
      </c>
      <c r="F111" s="93">
        <v>8</v>
      </c>
      <c r="G111" s="93">
        <v>5</v>
      </c>
      <c r="H111" s="93">
        <v>6</v>
      </c>
      <c r="I111" s="93">
        <v>6</v>
      </c>
      <c r="J111" s="93">
        <v>6</v>
      </c>
      <c r="K111" s="93">
        <v>4</v>
      </c>
      <c r="L111" s="93">
        <v>6</v>
      </c>
      <c r="M111" s="93">
        <v>5</v>
      </c>
      <c r="N111" s="66">
        <f>SUM(E111:M111)</f>
        <v>50</v>
      </c>
      <c r="O111" s="93">
        <v>4</v>
      </c>
      <c r="P111" s="93">
        <v>3</v>
      </c>
      <c r="Q111" s="93">
        <v>7</v>
      </c>
      <c r="R111" s="93">
        <v>5</v>
      </c>
      <c r="S111" s="93">
        <v>6</v>
      </c>
      <c r="T111" s="93">
        <v>6</v>
      </c>
      <c r="U111" s="93">
        <v>5</v>
      </c>
      <c r="V111" s="93">
        <v>4</v>
      </c>
      <c r="W111" s="93">
        <v>5</v>
      </c>
      <c r="X111" s="66">
        <f>SUM(O111:W111)</f>
        <v>45</v>
      </c>
      <c r="Y111" s="37">
        <f>N111+X111</f>
        <v>95</v>
      </c>
    </row>
    <row r="112" spans="1:25" ht="9.9499999999999993" customHeight="1">
      <c r="A112" s="45">
        <v>5</v>
      </c>
      <c r="B112" s="99" t="s">
        <v>110</v>
      </c>
      <c r="C112" s="33" t="s">
        <v>58</v>
      </c>
      <c r="D112" s="46"/>
      <c r="E112" s="93">
        <v>4</v>
      </c>
      <c r="F112" s="93">
        <v>7</v>
      </c>
      <c r="G112" s="93">
        <v>6</v>
      </c>
      <c r="H112" s="93">
        <v>5</v>
      </c>
      <c r="I112" s="93">
        <v>6</v>
      </c>
      <c r="J112" s="93">
        <v>6</v>
      </c>
      <c r="K112" s="93">
        <v>4</v>
      </c>
      <c r="L112" s="93">
        <v>7</v>
      </c>
      <c r="M112" s="93">
        <v>10</v>
      </c>
      <c r="N112" s="66">
        <f>SUM(E112:M112)</f>
        <v>55</v>
      </c>
      <c r="O112" s="93">
        <v>6</v>
      </c>
      <c r="P112" s="93">
        <v>4</v>
      </c>
      <c r="Q112" s="93">
        <v>7</v>
      </c>
      <c r="R112" s="93">
        <v>5</v>
      </c>
      <c r="S112" s="93">
        <v>10</v>
      </c>
      <c r="T112" s="93">
        <v>7</v>
      </c>
      <c r="U112" s="93">
        <v>5</v>
      </c>
      <c r="V112" s="93">
        <v>4</v>
      </c>
      <c r="W112" s="93">
        <v>4</v>
      </c>
      <c r="X112" s="66">
        <f>SUM(O112:W112)</f>
        <v>52</v>
      </c>
      <c r="Y112" s="37">
        <f>N112+X112</f>
        <v>107</v>
      </c>
    </row>
    <row r="113" spans="1:25" ht="9.9499999999999993" customHeight="1">
      <c r="A113" s="63"/>
      <c r="B113" s="58"/>
      <c r="C113" s="52"/>
      <c r="D113" s="46"/>
      <c r="E113" s="53"/>
      <c r="F113" s="56"/>
      <c r="G113" s="56"/>
      <c r="H113" s="56"/>
      <c r="I113" s="56"/>
      <c r="J113" s="56"/>
      <c r="K113" s="56"/>
      <c r="L113" s="56"/>
      <c r="M113" s="56"/>
      <c r="N113" s="55"/>
      <c r="O113" s="53"/>
      <c r="P113" s="56"/>
      <c r="Q113" s="56"/>
      <c r="R113" s="56"/>
      <c r="S113" s="56"/>
      <c r="T113" s="56"/>
      <c r="U113" s="56"/>
      <c r="V113" s="56"/>
      <c r="W113" s="56"/>
      <c r="X113" s="55"/>
      <c r="Y113" s="56"/>
    </row>
    <row r="114" spans="1:25" ht="9.9499999999999993" customHeight="1">
      <c r="A114" s="45">
        <v>1</v>
      </c>
      <c r="B114" s="99" t="s">
        <v>111</v>
      </c>
      <c r="C114" s="28" t="s">
        <v>45</v>
      </c>
      <c r="D114" s="46"/>
      <c r="E114" s="93">
        <v>6</v>
      </c>
      <c r="F114" s="93">
        <v>5</v>
      </c>
      <c r="G114" s="93">
        <v>3</v>
      </c>
      <c r="H114" s="93">
        <v>6</v>
      </c>
      <c r="I114" s="93">
        <v>6</v>
      </c>
      <c r="J114" s="93">
        <v>5</v>
      </c>
      <c r="K114" s="93">
        <v>3</v>
      </c>
      <c r="L114" s="93">
        <v>4</v>
      </c>
      <c r="M114" s="93">
        <v>6</v>
      </c>
      <c r="N114" s="66">
        <f>SUM(E114:M114)</f>
        <v>44</v>
      </c>
      <c r="O114" s="93">
        <v>4</v>
      </c>
      <c r="P114" s="93">
        <v>4</v>
      </c>
      <c r="Q114" s="93">
        <v>7</v>
      </c>
      <c r="R114" s="93">
        <v>4</v>
      </c>
      <c r="S114" s="93">
        <v>4</v>
      </c>
      <c r="T114" s="93">
        <v>5</v>
      </c>
      <c r="U114" s="93">
        <v>4</v>
      </c>
      <c r="V114" s="93">
        <v>5</v>
      </c>
      <c r="W114" s="93">
        <v>4</v>
      </c>
      <c r="X114" s="66">
        <f>SUM(O114:W114)</f>
        <v>41</v>
      </c>
      <c r="Y114" s="37">
        <f>N114+X114</f>
        <v>85</v>
      </c>
    </row>
    <row r="115" spans="1:25" ht="9.9499999999999993" customHeight="1">
      <c r="A115" s="45">
        <v>2</v>
      </c>
      <c r="B115" s="99" t="s">
        <v>112</v>
      </c>
      <c r="C115" s="28" t="s">
        <v>45</v>
      </c>
      <c r="D115" s="46"/>
      <c r="E115" s="93">
        <v>7</v>
      </c>
      <c r="F115" s="93">
        <v>5</v>
      </c>
      <c r="G115" s="93">
        <v>3</v>
      </c>
      <c r="H115" s="93">
        <v>4</v>
      </c>
      <c r="I115" s="93">
        <v>6</v>
      </c>
      <c r="J115" s="93">
        <v>5</v>
      </c>
      <c r="K115" s="93">
        <v>3</v>
      </c>
      <c r="L115" s="93">
        <v>6</v>
      </c>
      <c r="M115" s="93">
        <v>5</v>
      </c>
      <c r="N115" s="66">
        <f>SUM(E115:M115)</f>
        <v>44</v>
      </c>
      <c r="O115" s="93">
        <v>4</v>
      </c>
      <c r="P115" s="93">
        <v>4</v>
      </c>
      <c r="Q115" s="93">
        <v>7</v>
      </c>
      <c r="R115" s="93">
        <v>4</v>
      </c>
      <c r="S115" s="93">
        <v>5</v>
      </c>
      <c r="T115" s="93">
        <v>6</v>
      </c>
      <c r="U115" s="93">
        <v>5</v>
      </c>
      <c r="V115" s="93">
        <v>4</v>
      </c>
      <c r="W115" s="93">
        <v>4</v>
      </c>
      <c r="X115" s="66">
        <f>SUM(O115:W115)</f>
        <v>43</v>
      </c>
      <c r="Y115" s="37">
        <f>N115+X115</f>
        <v>87</v>
      </c>
    </row>
    <row r="116" spans="1:25" ht="9.9499999999999993" customHeight="1">
      <c r="A116" s="45">
        <v>3</v>
      </c>
      <c r="B116" s="99" t="s">
        <v>113</v>
      </c>
      <c r="C116" s="28" t="s">
        <v>45</v>
      </c>
      <c r="D116" s="46"/>
      <c r="E116" s="93">
        <v>6</v>
      </c>
      <c r="F116" s="93">
        <v>6</v>
      </c>
      <c r="G116" s="93">
        <v>5</v>
      </c>
      <c r="H116" s="93">
        <v>6</v>
      </c>
      <c r="I116" s="93">
        <v>5</v>
      </c>
      <c r="J116" s="93">
        <v>5</v>
      </c>
      <c r="K116" s="93">
        <v>4</v>
      </c>
      <c r="L116" s="93">
        <v>5</v>
      </c>
      <c r="M116" s="93">
        <v>5</v>
      </c>
      <c r="N116" s="66">
        <f>SUM(E116:M116)</f>
        <v>47</v>
      </c>
      <c r="O116" s="93">
        <v>7</v>
      </c>
      <c r="P116" s="93">
        <v>7</v>
      </c>
      <c r="Q116" s="93">
        <v>5</v>
      </c>
      <c r="R116" s="93">
        <v>4</v>
      </c>
      <c r="S116" s="93">
        <v>5</v>
      </c>
      <c r="T116" s="93">
        <v>6</v>
      </c>
      <c r="U116" s="93">
        <v>5</v>
      </c>
      <c r="V116" s="93">
        <v>5</v>
      </c>
      <c r="W116" s="93">
        <v>5</v>
      </c>
      <c r="X116" s="66">
        <f>SUM(O116:W116)</f>
        <v>49</v>
      </c>
      <c r="Y116" s="37">
        <f>N116+X116</f>
        <v>96</v>
      </c>
    </row>
    <row r="117" spans="1:25" ht="9.9499999999999993" customHeight="1">
      <c r="A117" s="45">
        <v>4</v>
      </c>
      <c r="B117" s="99" t="s">
        <v>114</v>
      </c>
      <c r="C117" s="28" t="s">
        <v>45</v>
      </c>
      <c r="D117" s="46"/>
      <c r="E117" s="93">
        <v>4</v>
      </c>
      <c r="F117" s="93">
        <v>5</v>
      </c>
      <c r="G117" s="93">
        <v>3</v>
      </c>
      <c r="H117" s="93">
        <v>6</v>
      </c>
      <c r="I117" s="93">
        <v>5</v>
      </c>
      <c r="J117" s="93">
        <v>6</v>
      </c>
      <c r="K117" s="93">
        <v>3</v>
      </c>
      <c r="L117" s="93">
        <v>5</v>
      </c>
      <c r="M117" s="93">
        <v>5</v>
      </c>
      <c r="N117" s="66">
        <f>SUM(E117:M117)</f>
        <v>42</v>
      </c>
      <c r="O117" s="93">
        <v>5</v>
      </c>
      <c r="P117" s="93">
        <v>4</v>
      </c>
      <c r="Q117" s="93">
        <v>7</v>
      </c>
      <c r="R117" s="93">
        <v>4</v>
      </c>
      <c r="S117" s="93">
        <v>6</v>
      </c>
      <c r="T117" s="93">
        <v>6</v>
      </c>
      <c r="U117" s="93">
        <v>9</v>
      </c>
      <c r="V117" s="93">
        <v>5</v>
      </c>
      <c r="W117" s="93">
        <v>6</v>
      </c>
      <c r="X117" s="66">
        <f>SUM(O117:W117)</f>
        <v>52</v>
      </c>
      <c r="Y117" s="37">
        <f>N117+X117</f>
        <v>94</v>
      </c>
    </row>
    <row r="118" spans="1:25" ht="9.9499999999999993" customHeight="1">
      <c r="A118" s="45">
        <v>5</v>
      </c>
      <c r="B118" s="99" t="s">
        <v>115</v>
      </c>
      <c r="C118" s="28" t="s">
        <v>45</v>
      </c>
      <c r="D118" s="46"/>
      <c r="E118" s="93">
        <v>7</v>
      </c>
      <c r="F118" s="93">
        <v>5</v>
      </c>
      <c r="G118" s="93">
        <v>4</v>
      </c>
      <c r="H118" s="93">
        <v>7</v>
      </c>
      <c r="I118" s="93">
        <v>9</v>
      </c>
      <c r="J118" s="93">
        <v>7</v>
      </c>
      <c r="K118" s="93">
        <v>5</v>
      </c>
      <c r="L118" s="93">
        <v>5</v>
      </c>
      <c r="M118" s="93">
        <v>5</v>
      </c>
      <c r="N118" s="66">
        <f>SUM(E118:M118)</f>
        <v>54</v>
      </c>
      <c r="O118" s="93">
        <v>6</v>
      </c>
      <c r="P118" s="93">
        <v>7</v>
      </c>
      <c r="Q118" s="93">
        <v>7</v>
      </c>
      <c r="R118" s="93">
        <v>4</v>
      </c>
      <c r="S118" s="93">
        <v>6</v>
      </c>
      <c r="T118" s="93">
        <v>7</v>
      </c>
      <c r="U118" s="93">
        <v>6</v>
      </c>
      <c r="V118" s="93">
        <v>6</v>
      </c>
      <c r="W118" s="93">
        <v>4</v>
      </c>
      <c r="X118" s="66">
        <f>SUM(O118:W118)</f>
        <v>53</v>
      </c>
      <c r="Y118" s="37">
        <f>N118+X118</f>
        <v>107</v>
      </c>
    </row>
    <row r="119" spans="1:25" ht="9.9499999999999993" customHeight="1">
      <c r="A119" s="83"/>
      <c r="B119" s="84"/>
      <c r="C119" s="85"/>
      <c r="D119" s="86"/>
      <c r="E119" s="87"/>
      <c r="F119" s="87"/>
      <c r="G119" s="87"/>
      <c r="H119" s="87"/>
      <c r="I119" s="87"/>
      <c r="J119" s="87"/>
      <c r="K119" s="87"/>
      <c r="L119" s="87"/>
      <c r="M119" s="87"/>
      <c r="N119" s="88"/>
      <c r="O119" s="87"/>
      <c r="P119" s="87"/>
      <c r="Q119" s="87"/>
      <c r="R119" s="87"/>
      <c r="S119" s="87"/>
      <c r="T119" s="87"/>
      <c r="U119" s="87"/>
      <c r="V119" s="87"/>
      <c r="W119" s="87"/>
      <c r="X119" s="88"/>
      <c r="Y119" s="56"/>
    </row>
    <row r="120" spans="1:25" ht="9.9499999999999993" customHeight="1">
      <c r="A120" s="27"/>
      <c r="B120" s="27"/>
      <c r="C120" s="70" t="s">
        <v>4</v>
      </c>
      <c r="D120" s="14"/>
      <c r="E120" s="71">
        <f>COUNTIF(E6:E119,"=2")</f>
        <v>0</v>
      </c>
      <c r="F120" s="71">
        <f>COUNTIF(F6:F119,"=2")</f>
        <v>0</v>
      </c>
      <c r="G120" s="71">
        <f>COUNTIF(G6:G119,"=1")</f>
        <v>0</v>
      </c>
      <c r="H120" s="71">
        <f>COUNTIF(H6:H119,"=2")</f>
        <v>0</v>
      </c>
      <c r="I120" s="71">
        <f>COUNTIF(I6:I119,"=3")</f>
        <v>1</v>
      </c>
      <c r="J120" s="71">
        <f>COUNTIF(J6:J119,"=2")</f>
        <v>0</v>
      </c>
      <c r="K120" s="71">
        <f>COUNTIF(K6:K119,"=1")</f>
        <v>0</v>
      </c>
      <c r="L120" s="71">
        <f>COUNTIF(L6:L119,"=2")</f>
        <v>0</v>
      </c>
      <c r="M120" s="71">
        <f>COUNTIF(M6:M119,"=3")</f>
        <v>0</v>
      </c>
      <c r="N120" s="9"/>
      <c r="O120" s="71">
        <f>COUNTIF(O6:O119,"=2")</f>
        <v>0</v>
      </c>
      <c r="P120" s="71">
        <f>COUNTIF(P6:P119,"=1")</f>
        <v>0</v>
      </c>
      <c r="Q120" s="71">
        <f>COUNTIF(Q6:Q119,"=3")</f>
        <v>0</v>
      </c>
      <c r="R120" s="71">
        <f>COUNTIF(R6:R119,"=1")</f>
        <v>0</v>
      </c>
      <c r="S120" s="71">
        <f>COUNTIF(S6:S119,"=2")</f>
        <v>0</v>
      </c>
      <c r="T120" s="71">
        <f>COUNTIF(T6:T119,"=3")</f>
        <v>0</v>
      </c>
      <c r="U120" s="71">
        <f>COUNTIF(U6:U119,"=2")</f>
        <v>0</v>
      </c>
      <c r="V120" s="71">
        <f>COUNTIF(V6:V119,"=2")</f>
        <v>0</v>
      </c>
      <c r="W120" s="71">
        <f>COUNTIF(W6:W119,"=1")</f>
        <v>0</v>
      </c>
      <c r="X120" s="9"/>
      <c r="Y120" s="72">
        <f t="shared" ref="Y120:Y125" si="6">SUM(E120:W120)</f>
        <v>1</v>
      </c>
    </row>
    <row r="121" spans="1:25" ht="9.9499999999999993" customHeight="1">
      <c r="A121" s="27"/>
      <c r="B121" s="27"/>
      <c r="C121" s="70" t="s">
        <v>5</v>
      </c>
      <c r="D121" s="14"/>
      <c r="E121" s="71">
        <f>COUNTIF(E6:E119,"=3")</f>
        <v>1</v>
      </c>
      <c r="F121" s="71">
        <f>COUNTIF(F6:F119,"=3")</f>
        <v>1</v>
      </c>
      <c r="G121" s="71">
        <f>COUNTIF(G6:G119,"=2")</f>
        <v>2</v>
      </c>
      <c r="H121" s="71">
        <f>COUNTIF(H6:H119,"=3")</f>
        <v>6</v>
      </c>
      <c r="I121" s="71">
        <f>COUNTIF(I6:I119,"=4")</f>
        <v>3</v>
      </c>
      <c r="J121" s="71">
        <f>COUNTIF(J6:J119,"=3")</f>
        <v>6</v>
      </c>
      <c r="K121" s="71">
        <f>COUNTIF(K6:K119,"=2")</f>
        <v>2</v>
      </c>
      <c r="L121" s="71">
        <f>COUNTIF(L6:L119,"=3")</f>
        <v>2</v>
      </c>
      <c r="M121" s="71">
        <f>COUNTIF(M6:M119,"=4")</f>
        <v>8</v>
      </c>
      <c r="N121" s="9"/>
      <c r="O121" s="71">
        <f>COUNTIF(O6:O119,"=3")</f>
        <v>4</v>
      </c>
      <c r="P121" s="71">
        <f>COUNTIF(P6:P119,"=2")</f>
        <v>1</v>
      </c>
      <c r="Q121" s="71">
        <f>COUNTIF(Q6:Q119,"=4")</f>
        <v>12</v>
      </c>
      <c r="R121" s="71">
        <f>COUNTIF(R6:R119,"=2")</f>
        <v>0</v>
      </c>
      <c r="S121" s="71">
        <f>COUNTIF(S6:S119,"=3")</f>
        <v>1</v>
      </c>
      <c r="T121" s="71">
        <f>COUNTIF(T6:T119,"=4")</f>
        <v>13</v>
      </c>
      <c r="U121" s="71">
        <f>COUNTIF(U6:U119,"=3")</f>
        <v>0</v>
      </c>
      <c r="V121" s="71">
        <f>COUNTIF(V6:V119,"=3")</f>
        <v>10</v>
      </c>
      <c r="W121" s="71">
        <f>COUNTIF(W6:W119,"=2")</f>
        <v>4</v>
      </c>
      <c r="X121" s="9"/>
      <c r="Y121" s="72">
        <f t="shared" si="6"/>
        <v>76</v>
      </c>
    </row>
    <row r="122" spans="1:25" ht="9.9499999999999993" customHeight="1">
      <c r="A122" s="27"/>
      <c r="B122" s="27"/>
      <c r="C122" s="70" t="s">
        <v>6</v>
      </c>
      <c r="D122" s="14"/>
      <c r="E122" s="71">
        <f>COUNTIF(E6:E119,"=4")</f>
        <v>31</v>
      </c>
      <c r="F122" s="71">
        <f>COUNTIF(F6:F119,"=4")</f>
        <v>18</v>
      </c>
      <c r="G122" s="71">
        <f>COUNTIF(G6:G119,"=3")</f>
        <v>36</v>
      </c>
      <c r="H122" s="71">
        <f>COUNTIF(H6:H119,"=4")</f>
        <v>21</v>
      </c>
      <c r="I122" s="71">
        <f>COUNTIF(I6:I119,"=5")</f>
        <v>29</v>
      </c>
      <c r="J122" s="71">
        <f>COUNTIF(J6:J119,"=4")</f>
        <v>24</v>
      </c>
      <c r="K122" s="71">
        <f>COUNTIF(K6:K119,"=3")</f>
        <v>30</v>
      </c>
      <c r="L122" s="71">
        <f>COUNTIF(L6:L119,"=4")</f>
        <v>29</v>
      </c>
      <c r="M122" s="71">
        <f>COUNTIF(M6:M119,"=5")</f>
        <v>35</v>
      </c>
      <c r="N122" s="9"/>
      <c r="O122" s="71">
        <f>COUNTIF(O6:O119,"=4")</f>
        <v>34</v>
      </c>
      <c r="P122" s="71">
        <f>COUNTIF(P6:P119,"=3")</f>
        <v>30</v>
      </c>
      <c r="Q122" s="71">
        <f>COUNTIF(Q6:Q119,"=5")</f>
        <v>29</v>
      </c>
      <c r="R122" s="71">
        <f>COUNTIF(R6:R119,"=3")</f>
        <v>25</v>
      </c>
      <c r="S122" s="71">
        <f>COUNTIF(S6:S119,"=4")</f>
        <v>23</v>
      </c>
      <c r="T122" s="71">
        <f>COUNTIF(T6:T119,"=5")</f>
        <v>27</v>
      </c>
      <c r="U122" s="71">
        <f>COUNTIF(U6:U119,"=4")</f>
        <v>22</v>
      </c>
      <c r="V122" s="71">
        <f>COUNTIF(V6:V119,"=4")</f>
        <v>39</v>
      </c>
      <c r="W122" s="71">
        <f>COUNTIF(W6:W119,"=3")</f>
        <v>15</v>
      </c>
      <c r="X122" s="9"/>
      <c r="Y122" s="72">
        <f t="shared" si="6"/>
        <v>497</v>
      </c>
    </row>
    <row r="123" spans="1:25" ht="9.9499999999999993" customHeight="1">
      <c r="A123" s="27"/>
      <c r="B123" s="27"/>
      <c r="C123" s="70" t="s">
        <v>7</v>
      </c>
      <c r="D123" s="14"/>
      <c r="E123" s="71">
        <f>COUNTIF(E6:E119,"=5")</f>
        <v>22</v>
      </c>
      <c r="F123" s="71">
        <f>COUNTIF(F6:F119,"=5")</f>
        <v>35</v>
      </c>
      <c r="G123" s="71">
        <f>COUNTIF(G6:G119,"=4")</f>
        <v>27</v>
      </c>
      <c r="H123" s="71">
        <f>COUNTIF(H6:H119,"=5")</f>
        <v>24</v>
      </c>
      <c r="I123" s="71">
        <f>COUNTIF(I6:I119,"=6")</f>
        <v>26</v>
      </c>
      <c r="J123" s="71">
        <f>COUNTIF(J6:J119,"=5")</f>
        <v>26</v>
      </c>
      <c r="K123" s="71">
        <f>COUNTIF(K6:K119,"=4")</f>
        <v>33</v>
      </c>
      <c r="L123" s="71">
        <f>COUNTIF(L6:L119,"=5")</f>
        <v>32</v>
      </c>
      <c r="M123" s="71">
        <f>COUNTIF(M6:M119,"=6")</f>
        <v>18</v>
      </c>
      <c r="N123" s="9"/>
      <c r="O123" s="71">
        <f>COUNTIF(O6:O119,"=5")</f>
        <v>24</v>
      </c>
      <c r="P123" s="71">
        <f>COUNTIF(P6:P119,"=4")</f>
        <v>38</v>
      </c>
      <c r="Q123" s="71">
        <f>COUNTIF(Q6:Q119,"=6")</f>
        <v>22</v>
      </c>
      <c r="R123" s="71">
        <f>COUNTIF(R6:R119,"=4")</f>
        <v>34</v>
      </c>
      <c r="S123" s="71">
        <f>COUNTIF(S6:S119,"=5")</f>
        <v>28</v>
      </c>
      <c r="T123" s="71">
        <f>COUNTIF(T6:T119,"=6")</f>
        <v>25</v>
      </c>
      <c r="U123" s="71">
        <f>COUNTIF(U6:U119,"=5")</f>
        <v>37</v>
      </c>
      <c r="V123" s="71">
        <f>COUNTIF(V6:V119,"=5")</f>
        <v>28</v>
      </c>
      <c r="W123" s="71">
        <f>COUNTIF(W6:W119,"=4")</f>
        <v>25</v>
      </c>
      <c r="X123" s="9"/>
      <c r="Y123" s="72">
        <f t="shared" si="6"/>
        <v>504</v>
      </c>
    </row>
    <row r="124" spans="1:25" ht="9.9499999999999993" customHeight="1">
      <c r="A124" s="27"/>
      <c r="B124" s="27"/>
      <c r="C124" s="70" t="s">
        <v>8</v>
      </c>
      <c r="D124" s="14"/>
      <c r="E124" s="71">
        <f>COUNTIF(E6:E119,"=6")</f>
        <v>18</v>
      </c>
      <c r="F124" s="71">
        <f>COUNTIF(F6:F119,"=6")</f>
        <v>21</v>
      </c>
      <c r="G124" s="71">
        <f>COUNTIF(G6:G119,"=5")</f>
        <v>14</v>
      </c>
      <c r="H124" s="71">
        <f>COUNTIF(H6:H119,"=6")</f>
        <v>19</v>
      </c>
      <c r="I124" s="71">
        <f>COUNTIF(I6:I119,"=7")</f>
        <v>16</v>
      </c>
      <c r="J124" s="71">
        <f>COUNTIF(J6:J119,"=6")</f>
        <v>22</v>
      </c>
      <c r="K124" s="71">
        <f>COUNTIF(K6:K119,"=5")</f>
        <v>14</v>
      </c>
      <c r="L124" s="71">
        <f>COUNTIF(L6:L119,"=6")</f>
        <v>14</v>
      </c>
      <c r="M124" s="71">
        <f>COUNTIF(M6:M119,"=7")</f>
        <v>14</v>
      </c>
      <c r="N124" s="9"/>
      <c r="O124" s="71">
        <f>COUNTIF(O6:O119,"=6")</f>
        <v>15</v>
      </c>
      <c r="P124" s="71">
        <f>COUNTIF(P6:P119,"=5")</f>
        <v>12</v>
      </c>
      <c r="Q124" s="71">
        <f>COUNTIF(Q6:Q119,"=7")</f>
        <v>14</v>
      </c>
      <c r="R124" s="71">
        <f>COUNTIF(R6:R119,"=5")</f>
        <v>21</v>
      </c>
      <c r="S124" s="71">
        <f>COUNTIF(S6:S119,"=6")</f>
        <v>19</v>
      </c>
      <c r="T124" s="71">
        <f>COUNTIF(T6:T119,"=7")</f>
        <v>11</v>
      </c>
      <c r="U124" s="71">
        <f>COUNTIF(U6:U119,"=6")</f>
        <v>20</v>
      </c>
      <c r="V124" s="71">
        <f>COUNTIF(V6:V119,"=6")</f>
        <v>6</v>
      </c>
      <c r="W124" s="71">
        <f>COUNTIF(W6:W119,"=5")</f>
        <v>24</v>
      </c>
      <c r="X124" s="9"/>
      <c r="Y124" s="72">
        <f t="shared" si="6"/>
        <v>294</v>
      </c>
    </row>
    <row r="125" spans="1:25" ht="9.9499999999999993" customHeight="1">
      <c r="A125" s="27"/>
      <c r="B125" s="27"/>
      <c r="C125" s="70" t="s">
        <v>9</v>
      </c>
      <c r="D125" s="14"/>
      <c r="E125" s="71">
        <f>COUNTIF(E6:E119,"&gt;6")</f>
        <v>16</v>
      </c>
      <c r="F125" s="71">
        <f>COUNTIF(F6:F119,"&gt;6")</f>
        <v>13</v>
      </c>
      <c r="G125" s="71">
        <f>COUNTIF(G6:G119,"&gt;5")</f>
        <v>9</v>
      </c>
      <c r="H125" s="71">
        <f>COUNTIF(H6:H119,"&gt;6")</f>
        <v>18</v>
      </c>
      <c r="I125" s="71">
        <f>COUNTIF(I6:I119,"&gt;7")</f>
        <v>13</v>
      </c>
      <c r="J125" s="71">
        <f>COUNTIF(J6:J119,"&gt;6")</f>
        <v>10</v>
      </c>
      <c r="K125" s="71">
        <f>COUNTIF(K6:K119,"&gt;5")</f>
        <v>9</v>
      </c>
      <c r="L125" s="71">
        <f>COUNTIF(L6:L119,"&gt;6")</f>
        <v>11</v>
      </c>
      <c r="M125" s="71">
        <f>COUNTIF(M6:M119,"&gt;7")</f>
        <v>13</v>
      </c>
      <c r="N125" s="9"/>
      <c r="O125" s="71">
        <f>COUNTIF(O6:O119,"&gt;6")</f>
        <v>11</v>
      </c>
      <c r="P125" s="71">
        <f>COUNTIF(P6:P119,"&gt;5")</f>
        <v>7</v>
      </c>
      <c r="Q125" s="71">
        <f>COUNTIF(Q6:Q119,"&gt;7")</f>
        <v>11</v>
      </c>
      <c r="R125" s="71">
        <f>COUNTIF(R6:R119,"&gt;5")</f>
        <v>8</v>
      </c>
      <c r="S125" s="71">
        <f>COUNTIF(S6:S119,"&gt;6")</f>
        <v>17</v>
      </c>
      <c r="T125" s="71">
        <f>COUNTIF(T6:T119,"&gt;7")</f>
        <v>12</v>
      </c>
      <c r="U125" s="71">
        <f>COUNTIF(U6:U119,"&gt;6")</f>
        <v>9</v>
      </c>
      <c r="V125" s="71">
        <f>COUNTIF(V6:V119,"&gt;6")</f>
        <v>5</v>
      </c>
      <c r="W125" s="71">
        <f>COUNTIF(W6:W119,"&gt;5")</f>
        <v>20</v>
      </c>
      <c r="X125" s="9"/>
      <c r="Y125" s="72">
        <f t="shared" si="6"/>
        <v>212</v>
      </c>
    </row>
    <row r="126" spans="1:25" ht="9.9499999999999993" customHeight="1">
      <c r="A126" s="27"/>
      <c r="B126" s="27"/>
      <c r="C126" s="14"/>
      <c r="D126" s="14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spans="1:25" ht="9.9499999999999993" customHeight="1">
      <c r="A127" s="27"/>
      <c r="B127" s="27"/>
      <c r="C127" s="15" t="s">
        <v>49</v>
      </c>
      <c r="D127" s="14"/>
      <c r="E127" s="73">
        <f t="shared" ref="E127:M127" si="7">AVERAGE(E18:E119)</f>
        <v>5.3974358974358978</v>
      </c>
      <c r="F127" s="73">
        <f t="shared" si="7"/>
        <v>5.3461538461538458</v>
      </c>
      <c r="G127" s="73">
        <f t="shared" si="7"/>
        <v>3.9487179487179489</v>
      </c>
      <c r="H127" s="73">
        <f t="shared" si="7"/>
        <v>5.2692307692307692</v>
      </c>
      <c r="I127" s="73">
        <f t="shared" si="7"/>
        <v>6.2051282051282053</v>
      </c>
      <c r="J127" s="73">
        <f t="shared" si="7"/>
        <v>5.0641025641025639</v>
      </c>
      <c r="K127" s="73">
        <f t="shared" si="7"/>
        <v>4</v>
      </c>
      <c r="L127" s="73">
        <f t="shared" si="7"/>
        <v>5.1538461538461542</v>
      </c>
      <c r="M127" s="73">
        <f t="shared" si="7"/>
        <v>6.0384615384615383</v>
      </c>
      <c r="N127" s="16"/>
      <c r="O127" s="73">
        <f t="shared" ref="O127:W127" si="8">AVERAGE(O18:O119)</f>
        <v>4.9743589743589745</v>
      </c>
      <c r="P127" s="73">
        <f t="shared" si="8"/>
        <v>4.0641025641025639</v>
      </c>
      <c r="Q127" s="73">
        <f t="shared" si="8"/>
        <v>5.884615384615385</v>
      </c>
      <c r="R127" s="73">
        <f t="shared" si="8"/>
        <v>4.166666666666667</v>
      </c>
      <c r="S127" s="73">
        <f t="shared" si="8"/>
        <v>5.5384615384615383</v>
      </c>
      <c r="T127" s="73">
        <f t="shared" si="8"/>
        <v>5.9102564102564106</v>
      </c>
      <c r="U127" s="73">
        <f t="shared" si="8"/>
        <v>5.2948717948717947</v>
      </c>
      <c r="V127" s="73">
        <f t="shared" si="8"/>
        <v>4.5128205128205128</v>
      </c>
      <c r="W127" s="73">
        <f t="shared" si="8"/>
        <v>4.5897435897435894</v>
      </c>
      <c r="X127" s="9"/>
      <c r="Y127" s="9"/>
    </row>
    <row r="128" spans="1:25" ht="9.9499999999999993" customHeight="1">
      <c r="A128" s="27"/>
      <c r="B128" s="27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7"/>
      <c r="Y128" s="17"/>
    </row>
    <row r="129" spans="1:25" ht="9.9499999999999993" customHeight="1">
      <c r="A129" s="27"/>
      <c r="B129" s="27"/>
      <c r="C129" s="18" t="s">
        <v>50</v>
      </c>
      <c r="D129" s="17"/>
      <c r="E129" s="44">
        <f>AVERAGE(N30:N119)</f>
        <v>43.436619718309856</v>
      </c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7"/>
      <c r="Y129" s="17"/>
    </row>
    <row r="130" spans="1:25" ht="9.9499999999999993" customHeight="1">
      <c r="A130" s="27"/>
      <c r="B130" s="27"/>
      <c r="C130" s="18" t="s">
        <v>51</v>
      </c>
      <c r="D130" s="17"/>
      <c r="E130" s="44">
        <f>AVERAGE(X30:X119)</f>
        <v>42.7</v>
      </c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7"/>
      <c r="Y130" s="17"/>
    </row>
    <row r="131" spans="1:25" ht="9.9499999999999993" customHeight="1">
      <c r="A131" s="27"/>
      <c r="B131" s="27"/>
      <c r="C131" s="18" t="s">
        <v>52</v>
      </c>
      <c r="D131" s="17"/>
      <c r="E131" s="44">
        <f>AVERAGE(Y30:Y119)</f>
        <v>89.308823529411768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7"/>
      <c r="Y131" s="17"/>
    </row>
  </sheetData>
  <mergeCells count="2">
    <mergeCell ref="A1:Y1"/>
    <mergeCell ref="A2:Y2"/>
  </mergeCells>
  <phoneticPr fontId="0" type="noConversion"/>
  <pageMargins left="0.25" right="0.25" top="0.25" bottom="0.25" header="0.5" footer="0.5"/>
  <pageSetup orientation="landscape" r:id="rId1"/>
  <headerFooter alignWithMargins="0"/>
  <rowBreaks count="2" manualBreakCount="2">
    <brk id="58" max="16383" man="1"/>
    <brk id="100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82"/>
  <sheetViews>
    <sheetView zoomScale="125" zoomScaleNormal="125" zoomScalePageLayoutView="125" workbookViewId="0">
      <pane ySplit="2" topLeftCell="A42" activePane="bottomLeft" state="frozen"/>
      <selection activeCell="K44" sqref="K44"/>
      <selection pane="bottomLeft" activeCell="K17" sqref="K17"/>
    </sheetView>
  </sheetViews>
  <sheetFormatPr defaultColWidth="8.85546875" defaultRowHeight="12.75"/>
  <cols>
    <col min="1" max="1" width="23.7109375" customWidth="1"/>
    <col min="2" max="3" width="5.7109375" customWidth="1"/>
    <col min="4" max="4" width="7.7109375" customWidth="1"/>
    <col min="5" max="5" width="1.7109375" customWidth="1"/>
    <col min="6" max="6" width="23.7109375" customWidth="1"/>
    <col min="7" max="8" width="5.7109375" customWidth="1"/>
    <col min="9" max="9" width="7.7109375" customWidth="1"/>
    <col min="10" max="10" width="1.7109375" customWidth="1"/>
    <col min="11" max="11" width="23.7109375" customWidth="1"/>
    <col min="12" max="13" width="5.7109375" customWidth="1"/>
    <col min="14" max="14" width="7.7109375" customWidth="1"/>
  </cols>
  <sheetData>
    <row r="1" spans="1:14" ht="12" customHeight="1">
      <c r="A1" s="200" t="s">
        <v>97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2"/>
    </row>
    <row r="2" spans="1:14" ht="12" customHeight="1">
      <c r="A2" s="203" t="s">
        <v>96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5"/>
    </row>
    <row r="3" spans="1:14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 customHeight="1">
      <c r="A4" s="163" t="s">
        <v>66</v>
      </c>
      <c r="B4" s="163"/>
      <c r="C4" s="163"/>
      <c r="D4" s="164"/>
      <c r="E4" s="1"/>
      <c r="F4" s="176" t="s">
        <v>71</v>
      </c>
      <c r="G4" s="176"/>
      <c r="H4" s="176"/>
      <c r="I4" s="161"/>
      <c r="J4" s="1"/>
      <c r="K4" s="199" t="s">
        <v>22</v>
      </c>
      <c r="L4" s="199"/>
      <c r="M4" s="199"/>
      <c r="N4" s="207"/>
    </row>
    <row r="5" spans="1:14" ht="15" customHeight="1">
      <c r="A5" s="174" t="s">
        <v>67</v>
      </c>
      <c r="B5" s="174"/>
      <c r="C5" s="174"/>
      <c r="D5" s="165"/>
      <c r="E5" s="1"/>
      <c r="F5" s="168" t="s">
        <v>72</v>
      </c>
      <c r="G5" s="168"/>
      <c r="H5" s="168"/>
      <c r="I5" s="162"/>
      <c r="J5" s="1"/>
      <c r="K5" s="189" t="s">
        <v>23</v>
      </c>
      <c r="L5" s="189"/>
      <c r="M5" s="189"/>
      <c r="N5" s="208"/>
    </row>
    <row r="6" spans="1:14" ht="12.75" customHeight="1">
      <c r="A6" s="97" t="s">
        <v>46</v>
      </c>
      <c r="B6" s="97" t="s">
        <v>47</v>
      </c>
      <c r="C6" s="97" t="s">
        <v>48</v>
      </c>
      <c r="D6" s="67" t="s">
        <v>21</v>
      </c>
      <c r="E6" s="1"/>
      <c r="F6" s="67" t="s">
        <v>46</v>
      </c>
      <c r="G6" s="67" t="s">
        <v>47</v>
      </c>
      <c r="H6" s="67" t="s">
        <v>48</v>
      </c>
      <c r="I6" s="67" t="s">
        <v>21</v>
      </c>
      <c r="J6" s="1"/>
      <c r="K6" s="67" t="s">
        <v>46</v>
      </c>
      <c r="L6" s="67" t="s">
        <v>47</v>
      </c>
      <c r="M6" s="67" t="s">
        <v>48</v>
      </c>
      <c r="N6" s="67" t="s">
        <v>21</v>
      </c>
    </row>
    <row r="7" spans="1:14" ht="12.75" customHeight="1">
      <c r="A7" s="19" t="str">
        <f>Individual!B6</f>
        <v>Riley Wilcoxon</v>
      </c>
      <c r="B7" s="20">
        <f>Individual!N6</f>
        <v>37</v>
      </c>
      <c r="C7" s="20">
        <f>Individual!X6</f>
        <v>34</v>
      </c>
      <c r="D7" s="98">
        <f>Individual!Y6</f>
        <v>71</v>
      </c>
      <c r="E7" s="1"/>
      <c r="F7" s="19" t="str">
        <f>Individual!B12</f>
        <v>Ben French</v>
      </c>
      <c r="G7" s="20">
        <f>Individual!N12</f>
        <v>44</v>
      </c>
      <c r="H7" s="20">
        <f>Individual!X12</f>
        <v>39</v>
      </c>
      <c r="I7" s="98">
        <f>SUM(G7:H7)</f>
        <v>83</v>
      </c>
      <c r="J7" s="1"/>
      <c r="K7" s="19" t="str">
        <f>Individual!B18</f>
        <v>Shane Ochs</v>
      </c>
      <c r="L7" s="20">
        <f>Individual!N18</f>
        <v>38</v>
      </c>
      <c r="M7" s="20">
        <f>Individual!X18</f>
        <v>34</v>
      </c>
      <c r="N7" s="98">
        <f>SUM(L7:M7)</f>
        <v>72</v>
      </c>
    </row>
    <row r="8" spans="1:14" ht="12.75" customHeight="1">
      <c r="A8" s="19" t="str">
        <f>Individual!B7</f>
        <v>Liam Harris</v>
      </c>
      <c r="B8" s="20">
        <f>Individual!N7</f>
        <v>44</v>
      </c>
      <c r="C8" s="20">
        <f>Individual!X7</f>
        <v>36</v>
      </c>
      <c r="D8" s="98">
        <f t="shared" ref="D8:D11" si="0">SUM(B8:C8)</f>
        <v>80</v>
      </c>
      <c r="E8" s="1"/>
      <c r="F8" s="19" t="str">
        <f>Individual!B13</f>
        <v>Cooper Decker</v>
      </c>
      <c r="G8" s="20">
        <f>Individual!N13</f>
        <v>55</v>
      </c>
      <c r="H8" s="20">
        <f>Individual!X13</f>
        <v>47</v>
      </c>
      <c r="I8" s="98">
        <f>SUM(G8:H8)</f>
        <v>102</v>
      </c>
      <c r="J8" s="1"/>
      <c r="K8" s="19" t="str">
        <f>Individual!B19</f>
        <v>Ethan Hawkes</v>
      </c>
      <c r="L8" s="20">
        <f>Individual!N19</f>
        <v>47</v>
      </c>
      <c r="M8" s="20">
        <f>Individual!X19</f>
        <v>52</v>
      </c>
      <c r="N8" s="98">
        <f>SUM(L8:M8)</f>
        <v>99</v>
      </c>
    </row>
    <row r="9" spans="1:14" ht="12.75" customHeight="1">
      <c r="A9" s="19" t="str">
        <f>Individual!B8</f>
        <v>Simon Stolly</v>
      </c>
      <c r="B9" s="20">
        <f>Individual!N8</f>
        <v>46</v>
      </c>
      <c r="C9" s="20">
        <f>Individual!X8</f>
        <v>43</v>
      </c>
      <c r="D9" s="98">
        <f t="shared" si="0"/>
        <v>89</v>
      </c>
      <c r="E9" s="1"/>
      <c r="F9" s="19" t="str">
        <f>Individual!B14</f>
        <v>Jacob DaGiau</v>
      </c>
      <c r="G9" s="20">
        <f>Individual!N14</f>
        <v>49</v>
      </c>
      <c r="H9" s="20">
        <f>Individual!X14</f>
        <v>46</v>
      </c>
      <c r="I9" s="98">
        <f>SUM(G9:H9)</f>
        <v>95</v>
      </c>
      <c r="J9" s="1"/>
      <c r="K9" s="19" t="str">
        <f>Individual!B20</f>
        <v>John Lawhorn</v>
      </c>
      <c r="L9" s="20">
        <f>Individual!N20</f>
        <v>50</v>
      </c>
      <c r="M9" s="20">
        <f>Individual!X20</f>
        <v>46</v>
      </c>
      <c r="N9" s="98">
        <f>SUM(L9:M9)</f>
        <v>96</v>
      </c>
    </row>
    <row r="10" spans="1:14" ht="12.75" customHeight="1">
      <c r="A10" s="19" t="str">
        <f>Individual!B9</f>
        <v>Jared Salyer</v>
      </c>
      <c r="B10" s="20">
        <f>Individual!N9</f>
        <v>53</v>
      </c>
      <c r="C10" s="20">
        <f>Individual!X9</f>
        <v>43</v>
      </c>
      <c r="D10" s="98">
        <f t="shared" si="0"/>
        <v>96</v>
      </c>
      <c r="E10" s="1"/>
      <c r="F10" s="19" t="str">
        <f>Individual!B15</f>
        <v>Bryce Day</v>
      </c>
      <c r="G10" s="20">
        <f>Individual!N15</f>
        <v>61</v>
      </c>
      <c r="H10" s="20">
        <f>Individual!X15</f>
        <v>58</v>
      </c>
      <c r="I10" s="98">
        <f>SUM(G10:H10)</f>
        <v>119</v>
      </c>
      <c r="J10" s="1"/>
      <c r="K10" s="19" t="str">
        <f>Individual!B21</f>
        <v>JD Foutch</v>
      </c>
      <c r="L10" s="20">
        <f>Individual!N21</f>
        <v>50</v>
      </c>
      <c r="M10" s="20">
        <f>Individual!X21</f>
        <v>55</v>
      </c>
      <c r="N10" s="98">
        <f>SUM(L10:M10)</f>
        <v>105</v>
      </c>
    </row>
    <row r="11" spans="1:14" ht="12.75" customHeight="1">
      <c r="A11" s="19" t="str">
        <f>Individual!B10</f>
        <v>Brady Burden</v>
      </c>
      <c r="B11" s="20">
        <f>Individual!N10</f>
        <v>49</v>
      </c>
      <c r="C11" s="20">
        <f>Individual!X10</f>
        <v>50</v>
      </c>
      <c r="D11" s="98">
        <f t="shared" si="0"/>
        <v>99</v>
      </c>
      <c r="E11" s="1"/>
      <c r="F11" s="19" t="str">
        <f>Individual!B16</f>
        <v>Hunter D'Angelo</v>
      </c>
      <c r="G11" s="20">
        <f>Individual!N16</f>
        <v>54</v>
      </c>
      <c r="H11" s="20">
        <f>Individual!X16</f>
        <v>53</v>
      </c>
      <c r="I11" s="98">
        <f>SUM(G11:H11)</f>
        <v>107</v>
      </c>
      <c r="J11" s="1"/>
      <c r="K11" s="19" t="str">
        <f>Individual!B22</f>
        <v>Cody Bryant</v>
      </c>
      <c r="L11" s="20">
        <f>Individual!N22</f>
        <v>52</v>
      </c>
      <c r="M11" s="20">
        <f>Individual!X22</f>
        <v>52</v>
      </c>
      <c r="N11" s="98">
        <f>SUM(L11:M11)</f>
        <v>104</v>
      </c>
    </row>
    <row r="12" spans="1:14" ht="12.75" customHeight="1">
      <c r="A12" s="166" t="s">
        <v>20</v>
      </c>
      <c r="B12" s="166"/>
      <c r="C12" s="166"/>
      <c r="D12" s="140">
        <f>SUM(D6:D11)-MAX(D6:D11)</f>
        <v>336</v>
      </c>
      <c r="E12" s="1"/>
      <c r="F12" s="169" t="s">
        <v>20</v>
      </c>
      <c r="G12" s="170"/>
      <c r="H12" s="171"/>
      <c r="I12" s="140">
        <f>SUM(I6:I11)-MAX(I6:I11)</f>
        <v>387</v>
      </c>
      <c r="J12" s="1"/>
      <c r="K12" s="166" t="s">
        <v>20</v>
      </c>
      <c r="L12" s="166"/>
      <c r="M12" s="166"/>
      <c r="N12" s="140">
        <f>SUM(N6:N11)-MAX(N6:N11)</f>
        <v>371</v>
      </c>
    </row>
    <row r="13" spans="1:14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 customHeight="1">
      <c r="A14" s="172" t="s">
        <v>77</v>
      </c>
      <c r="B14" s="172"/>
      <c r="C14" s="172"/>
      <c r="D14" s="161"/>
      <c r="E14" s="1"/>
      <c r="F14" s="209" t="s">
        <v>191</v>
      </c>
      <c r="G14" s="209"/>
      <c r="H14" s="209"/>
      <c r="I14" s="210" t="s">
        <v>191</v>
      </c>
      <c r="J14" s="2"/>
      <c r="K14" s="213" t="s">
        <v>78</v>
      </c>
      <c r="L14" s="213"/>
      <c r="M14" s="213"/>
      <c r="N14" s="161"/>
    </row>
    <row r="15" spans="1:14" ht="15" customHeight="1">
      <c r="A15" s="173" t="s">
        <v>40</v>
      </c>
      <c r="B15" s="173"/>
      <c r="C15" s="173"/>
      <c r="D15" s="162"/>
      <c r="E15" s="1"/>
      <c r="F15" s="167" t="s">
        <v>191</v>
      </c>
      <c r="G15" s="167"/>
      <c r="H15" s="167"/>
      <c r="I15" s="211"/>
      <c r="J15" s="2"/>
      <c r="K15" s="206" t="s">
        <v>1</v>
      </c>
      <c r="L15" s="206"/>
      <c r="M15" s="206"/>
      <c r="N15" s="162"/>
    </row>
    <row r="16" spans="1:14" ht="12.75" customHeight="1">
      <c r="A16" s="67" t="s">
        <v>46</v>
      </c>
      <c r="B16" s="67" t="s">
        <v>47</v>
      </c>
      <c r="C16" s="67" t="s">
        <v>48</v>
      </c>
      <c r="D16" s="67" t="s">
        <v>21</v>
      </c>
      <c r="E16" s="21"/>
      <c r="F16" s="146" t="s">
        <v>191</v>
      </c>
      <c r="G16" s="146" t="s">
        <v>191</v>
      </c>
      <c r="H16" s="146" t="s">
        <v>191</v>
      </c>
      <c r="I16" s="146" t="s">
        <v>191</v>
      </c>
      <c r="J16" s="2"/>
      <c r="K16" s="67" t="s">
        <v>46</v>
      </c>
      <c r="L16" s="67" t="s">
        <v>47</v>
      </c>
      <c r="M16" s="67" t="s">
        <v>48</v>
      </c>
      <c r="N16" s="67" t="s">
        <v>21</v>
      </c>
    </row>
    <row r="17" spans="1:14" ht="12.75" customHeight="1">
      <c r="A17" s="19" t="str">
        <f>Individual!B24</f>
        <v>Logan Brennaman</v>
      </c>
      <c r="B17" s="20">
        <f>Individual!N24</f>
        <v>45</v>
      </c>
      <c r="C17" s="20">
        <f>Individual!X24</f>
        <v>48</v>
      </c>
      <c r="D17" s="98">
        <f>Individual!Y24</f>
        <v>93</v>
      </c>
      <c r="E17" s="38"/>
      <c r="F17" s="147" t="str">
        <f>Individual!B30</f>
        <v xml:space="preserve"> </v>
      </c>
      <c r="G17" s="148" t="str">
        <f>Individual!N30</f>
        <v xml:space="preserve"> </v>
      </c>
      <c r="H17" s="148" t="str">
        <f>Individual!X30</f>
        <v xml:space="preserve"> </v>
      </c>
      <c r="I17" s="149" t="s">
        <v>191</v>
      </c>
      <c r="J17" s="2"/>
      <c r="K17" s="19" t="str">
        <f>Individual!B36</f>
        <v>Anthony Spinney</v>
      </c>
      <c r="L17" s="20">
        <f>Individual!N36</f>
        <v>39</v>
      </c>
      <c r="M17" s="20">
        <f>Individual!X36</f>
        <v>37</v>
      </c>
      <c r="N17" s="98">
        <f>SUM(L17:M17)</f>
        <v>76</v>
      </c>
    </row>
    <row r="18" spans="1:14" ht="12.75" customHeight="1">
      <c r="A18" s="19" t="str">
        <f>Individual!B25</f>
        <v>Jadon Horsley</v>
      </c>
      <c r="B18" s="20">
        <f>Individual!N25</f>
        <v>54</v>
      </c>
      <c r="C18" s="20">
        <f>Individual!X25</f>
        <v>55</v>
      </c>
      <c r="D18" s="98">
        <f>Individual!Y25</f>
        <v>109</v>
      </c>
      <c r="E18" s="38"/>
      <c r="F18" s="147" t="str">
        <f>Individual!B31</f>
        <v xml:space="preserve"> </v>
      </c>
      <c r="G18" s="148" t="str">
        <f>Individual!N31</f>
        <v xml:space="preserve"> </v>
      </c>
      <c r="H18" s="148" t="str">
        <f>Individual!X31</f>
        <v xml:space="preserve"> </v>
      </c>
      <c r="I18" s="149" t="s">
        <v>191</v>
      </c>
      <c r="J18" s="2"/>
      <c r="K18" s="19" t="str">
        <f>Individual!B37</f>
        <v>Luke Corey</v>
      </c>
      <c r="L18" s="20">
        <f>Individual!N37</f>
        <v>43</v>
      </c>
      <c r="M18" s="20">
        <f>Individual!X37</f>
        <v>42</v>
      </c>
      <c r="N18" s="98">
        <f>SUM(L18:M18)</f>
        <v>85</v>
      </c>
    </row>
    <row r="19" spans="1:14" ht="12.75" customHeight="1">
      <c r="A19" s="19" t="str">
        <f>Individual!B26</f>
        <v>Mitch Rogers</v>
      </c>
      <c r="B19" s="20">
        <f>Individual!N26</f>
        <v>58</v>
      </c>
      <c r="C19" s="20">
        <f>Individual!X26</f>
        <v>61</v>
      </c>
      <c r="D19" s="98">
        <f>Individual!Y26</f>
        <v>119</v>
      </c>
      <c r="E19" s="38"/>
      <c r="F19" s="147" t="str">
        <f>Individual!B32</f>
        <v xml:space="preserve">  </v>
      </c>
      <c r="G19" s="148" t="str">
        <f>Individual!N32</f>
        <v xml:space="preserve"> </v>
      </c>
      <c r="H19" s="148" t="str">
        <f>Individual!X32</f>
        <v xml:space="preserve"> </v>
      </c>
      <c r="I19" s="149" t="s">
        <v>191</v>
      </c>
      <c r="J19" s="2"/>
      <c r="K19" s="19" t="str">
        <f>Individual!B38</f>
        <v>Elliott Nichols</v>
      </c>
      <c r="L19" s="20">
        <f>Individual!N38</f>
        <v>43</v>
      </c>
      <c r="M19" s="20">
        <f>Individual!X38</f>
        <v>41</v>
      </c>
      <c r="N19" s="98">
        <f>SUM(L19:M19)</f>
        <v>84</v>
      </c>
    </row>
    <row r="20" spans="1:14" ht="12.75" customHeight="1">
      <c r="A20" s="19" t="str">
        <f>Individual!B27</f>
        <v>Eli Wilson</v>
      </c>
      <c r="B20" s="20">
        <f>Individual!N27</f>
        <v>68</v>
      </c>
      <c r="C20" s="20">
        <f>Individual!X27</f>
        <v>51</v>
      </c>
      <c r="D20" s="98">
        <f>Individual!Y27</f>
        <v>119</v>
      </c>
      <c r="E20" s="38"/>
      <c r="F20" s="147" t="str">
        <f>Individual!B33</f>
        <v xml:space="preserve">  </v>
      </c>
      <c r="G20" s="148" t="str">
        <f>Individual!N33</f>
        <v xml:space="preserve"> </v>
      </c>
      <c r="H20" s="148" t="str">
        <f>Individual!X33</f>
        <v xml:space="preserve"> </v>
      </c>
      <c r="I20" s="149" t="s">
        <v>191</v>
      </c>
      <c r="J20" s="2"/>
      <c r="K20" s="19" t="str">
        <f>Individual!B39</f>
        <v>Trey Horvath</v>
      </c>
      <c r="L20" s="20">
        <f>Individual!N39</f>
        <v>0</v>
      </c>
      <c r="M20" s="20">
        <f>Individual!X39</f>
        <v>0</v>
      </c>
      <c r="N20" s="98">
        <f>SUM(L20:M20)</f>
        <v>0</v>
      </c>
    </row>
    <row r="21" spans="1:14" ht="12.75" customHeight="1">
      <c r="A21" s="19" t="str">
        <f>Individual!B28</f>
        <v>Ian Hostetler</v>
      </c>
      <c r="B21" s="20">
        <f>Individual!N28</f>
        <v>75</v>
      </c>
      <c r="C21" s="20">
        <f>Individual!X28</f>
        <v>62</v>
      </c>
      <c r="D21" s="98">
        <f>Individual!Y28</f>
        <v>137</v>
      </c>
      <c r="E21" s="38"/>
      <c r="F21" s="147" t="str">
        <f>Individual!B34</f>
        <v xml:space="preserve"> </v>
      </c>
      <c r="G21" s="148" t="str">
        <f>Individual!N34</f>
        <v xml:space="preserve"> </v>
      </c>
      <c r="H21" s="148" t="str">
        <f>Individual!X34</f>
        <v xml:space="preserve"> </v>
      </c>
      <c r="I21" s="149" t="s">
        <v>191</v>
      </c>
      <c r="J21" s="2"/>
      <c r="K21" s="19" t="str">
        <f>Individual!B40</f>
        <v>Jason Childs</v>
      </c>
      <c r="L21" s="20">
        <f>Individual!N40</f>
        <v>52</v>
      </c>
      <c r="M21" s="20">
        <f>Individual!X40</f>
        <v>40</v>
      </c>
      <c r="N21" s="98">
        <f>SUM(L21:M21)</f>
        <v>92</v>
      </c>
    </row>
    <row r="22" spans="1:14" ht="12.75" customHeight="1">
      <c r="A22" s="169" t="s">
        <v>20</v>
      </c>
      <c r="B22" s="170"/>
      <c r="C22" s="171"/>
      <c r="D22" s="140">
        <f>SUM(D16:D21)-MAX(D16:D21)</f>
        <v>440</v>
      </c>
      <c r="E22" s="25"/>
      <c r="F22" s="212" t="s">
        <v>191</v>
      </c>
      <c r="G22" s="212"/>
      <c r="H22" s="212"/>
      <c r="I22" s="150" t="s">
        <v>191</v>
      </c>
      <c r="J22" s="2"/>
      <c r="K22" s="166" t="s">
        <v>20</v>
      </c>
      <c r="L22" s="166"/>
      <c r="M22" s="166"/>
      <c r="N22" s="140">
        <f>SUM(N16:N21)</f>
        <v>337</v>
      </c>
    </row>
    <row r="23" spans="1:14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 customHeight="1">
      <c r="A24" s="228" t="s">
        <v>86</v>
      </c>
      <c r="B24" s="228"/>
      <c r="C24" s="228"/>
      <c r="D24" s="164"/>
      <c r="F24" s="229" t="s">
        <v>68</v>
      </c>
      <c r="G24" s="230"/>
      <c r="H24" s="231"/>
      <c r="I24" s="218"/>
      <c r="K24" s="215" t="s">
        <v>91</v>
      </c>
      <c r="L24" s="216"/>
      <c r="M24" s="217"/>
      <c r="N24" s="218"/>
    </row>
    <row r="25" spans="1:14" ht="15" customHeight="1">
      <c r="A25" s="214" t="s">
        <v>87</v>
      </c>
      <c r="B25" s="214"/>
      <c r="C25" s="214"/>
      <c r="D25" s="165"/>
      <c r="F25" s="225" t="s">
        <v>24</v>
      </c>
      <c r="G25" s="226"/>
      <c r="H25" s="227"/>
      <c r="I25" s="219"/>
      <c r="K25" s="220" t="s">
        <v>92</v>
      </c>
      <c r="L25" s="221"/>
      <c r="M25" s="222"/>
      <c r="N25" s="219"/>
    </row>
    <row r="26" spans="1:14" ht="12.75" customHeight="1">
      <c r="A26" s="97" t="s">
        <v>46</v>
      </c>
      <c r="B26" s="97" t="s">
        <v>47</v>
      </c>
      <c r="C26" s="97" t="s">
        <v>48</v>
      </c>
      <c r="D26" s="67" t="s">
        <v>21</v>
      </c>
      <c r="F26" s="67" t="s">
        <v>46</v>
      </c>
      <c r="G26" s="67" t="s">
        <v>47</v>
      </c>
      <c r="H26" s="67" t="s">
        <v>48</v>
      </c>
      <c r="I26" s="67" t="s">
        <v>21</v>
      </c>
      <c r="K26" s="67" t="s">
        <v>46</v>
      </c>
      <c r="L26" s="67" t="s">
        <v>47</v>
      </c>
      <c r="M26" s="67" t="s">
        <v>48</v>
      </c>
      <c r="N26" s="67" t="s">
        <v>21</v>
      </c>
    </row>
    <row r="27" spans="1:14" ht="12.75" customHeight="1">
      <c r="A27" s="19" t="str">
        <f>Individual!B42</f>
        <v>Andy Milligan</v>
      </c>
      <c r="B27" s="20">
        <f>Individual!N42</f>
        <v>36</v>
      </c>
      <c r="C27" s="20">
        <f>Individual!X42</f>
        <v>34</v>
      </c>
      <c r="D27" s="98">
        <f>SUM(B27:C27)</f>
        <v>70</v>
      </c>
      <c r="F27" s="19" t="str">
        <f>Individual!B48</f>
        <v>Brayden Tosi</v>
      </c>
      <c r="G27" s="20">
        <f>Individual!N48</f>
        <v>38</v>
      </c>
      <c r="H27" s="20">
        <f>Individual!X48</f>
        <v>37</v>
      </c>
      <c r="I27" s="98">
        <f>SUM(G27:H27)</f>
        <v>75</v>
      </c>
      <c r="K27" s="19" t="str">
        <f>Individual!B54</f>
        <v>Jake Curry</v>
      </c>
      <c r="L27" s="20">
        <f>Individual!N54</f>
        <v>37</v>
      </c>
      <c r="M27" s="20">
        <f>Individual!X54</f>
        <v>41</v>
      </c>
      <c r="N27" s="98">
        <f>SUM(L27:M27)</f>
        <v>78</v>
      </c>
    </row>
    <row r="28" spans="1:14" ht="12.75" customHeight="1">
      <c r="A28" s="19" t="str">
        <f>Individual!B43</f>
        <v>Nick Roberts</v>
      </c>
      <c r="B28" s="20">
        <f>Individual!N43</f>
        <v>44</v>
      </c>
      <c r="C28" s="20">
        <f>Individual!X43</f>
        <v>44</v>
      </c>
      <c r="D28" s="98">
        <f t="shared" ref="D28:D31" si="1">SUM(B28:C28)</f>
        <v>88</v>
      </c>
      <c r="F28" s="19" t="str">
        <f>Individual!B49</f>
        <v>Travis Houseman</v>
      </c>
      <c r="G28" s="20">
        <f>Individual!N49</f>
        <v>42</v>
      </c>
      <c r="H28" s="20">
        <f>Individual!X49</f>
        <v>44</v>
      </c>
      <c r="I28" s="98">
        <f>SUM(G28:H28)</f>
        <v>86</v>
      </c>
      <c r="K28" s="19" t="str">
        <f>Individual!B55</f>
        <v>Cameron Uhl</v>
      </c>
      <c r="L28" s="20">
        <f>Individual!N55</f>
        <v>36</v>
      </c>
      <c r="M28" s="20">
        <f>Individual!X55</f>
        <v>37</v>
      </c>
      <c r="N28" s="98">
        <f t="shared" ref="N28:N31" si="2">SUM(L28:M28)</f>
        <v>73</v>
      </c>
    </row>
    <row r="29" spans="1:14" ht="12.75" customHeight="1">
      <c r="A29" s="19" t="str">
        <f>Individual!B44</f>
        <v>Sam Stickley</v>
      </c>
      <c r="B29" s="20">
        <f>Individual!N44</f>
        <v>48</v>
      </c>
      <c r="C29" s="20">
        <f>Individual!X44</f>
        <v>46</v>
      </c>
      <c r="D29" s="98">
        <f t="shared" si="1"/>
        <v>94</v>
      </c>
      <c r="F29" s="19" t="str">
        <f>Individual!B50</f>
        <v>Brady Jacobs</v>
      </c>
      <c r="G29" s="20">
        <f>Individual!N50</f>
        <v>38</v>
      </c>
      <c r="H29" s="20">
        <f>Individual!X50</f>
        <v>39</v>
      </c>
      <c r="I29" s="98">
        <f>SUM(G29:H29)</f>
        <v>77</v>
      </c>
      <c r="K29" s="19" t="str">
        <f>Individual!B56</f>
        <v>Adam Murphy</v>
      </c>
      <c r="L29" s="20">
        <f>Individual!N56</f>
        <v>41</v>
      </c>
      <c r="M29" s="20">
        <f>Individual!X56</f>
        <v>38</v>
      </c>
      <c r="N29" s="98">
        <f t="shared" si="2"/>
        <v>79</v>
      </c>
    </row>
    <row r="30" spans="1:14" ht="12.75" customHeight="1">
      <c r="A30" s="19" t="str">
        <f>Individual!B45</f>
        <v>Grant Whetstone</v>
      </c>
      <c r="B30" s="20">
        <f>Individual!N45</f>
        <v>64</v>
      </c>
      <c r="C30" s="20">
        <f>Individual!X45</f>
        <v>66</v>
      </c>
      <c r="D30" s="98">
        <f t="shared" si="1"/>
        <v>130</v>
      </c>
      <c r="F30" s="19" t="str">
        <f>Individual!B51</f>
        <v>Ryan Dorrell</v>
      </c>
      <c r="G30" s="20">
        <f>Individual!N51</f>
        <v>44</v>
      </c>
      <c r="H30" s="20">
        <f>Individual!X51</f>
        <v>47</v>
      </c>
      <c r="I30" s="98">
        <f>SUM(G30:H30)</f>
        <v>91</v>
      </c>
      <c r="K30" s="19" t="str">
        <f>Individual!B57</f>
        <v>Ryan Murphy</v>
      </c>
      <c r="L30" s="20">
        <f>Individual!N57</f>
        <v>46</v>
      </c>
      <c r="M30" s="20">
        <f>Individual!X57</f>
        <v>38</v>
      </c>
      <c r="N30" s="98">
        <f t="shared" si="2"/>
        <v>84</v>
      </c>
    </row>
    <row r="31" spans="1:14" ht="12.75" customHeight="1">
      <c r="A31" s="19" t="str">
        <f>Individual!B46</f>
        <v>Eric Goddard</v>
      </c>
      <c r="B31" s="20">
        <f>Individual!N46</f>
        <v>52</v>
      </c>
      <c r="C31" s="20">
        <f>Individual!X46</f>
        <v>50</v>
      </c>
      <c r="D31" s="98">
        <f t="shared" si="1"/>
        <v>102</v>
      </c>
      <c r="F31" s="19" t="str">
        <f>Individual!B52</f>
        <v>Ty Beegle</v>
      </c>
      <c r="G31" s="20">
        <f>Individual!N52</f>
        <v>52</v>
      </c>
      <c r="H31" s="20">
        <f>Individual!X52</f>
        <v>51</v>
      </c>
      <c r="I31" s="98">
        <f>SUM(G31:H31)</f>
        <v>103</v>
      </c>
      <c r="K31" s="19" t="str">
        <f>Individual!B58</f>
        <v>Leon Dolgonovsky</v>
      </c>
      <c r="L31" s="20">
        <f>Individual!N58</f>
        <v>44</v>
      </c>
      <c r="M31" s="20">
        <f>Individual!X58</f>
        <v>39</v>
      </c>
      <c r="N31" s="98">
        <f t="shared" si="2"/>
        <v>83</v>
      </c>
    </row>
    <row r="32" spans="1:14" ht="12.75" customHeight="1">
      <c r="A32" s="166" t="s">
        <v>20</v>
      </c>
      <c r="B32" s="166"/>
      <c r="C32" s="166"/>
      <c r="D32" s="140">
        <f>SUM(D26:D31)-MAX(D26:D31)</f>
        <v>354</v>
      </c>
      <c r="F32" s="166" t="s">
        <v>20</v>
      </c>
      <c r="G32" s="166"/>
      <c r="H32" s="166"/>
      <c r="I32" s="140">
        <f>SUM(I26:I31)-MAX(I26:I31)</f>
        <v>329</v>
      </c>
      <c r="K32" s="166" t="s">
        <v>20</v>
      </c>
      <c r="L32" s="166"/>
      <c r="M32" s="166"/>
      <c r="N32" s="140">
        <f>SUM(N26:N31)-MAX(N26:N31)</f>
        <v>313</v>
      </c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4"/>
      <c r="K33" s="3"/>
      <c r="L33" s="3"/>
      <c r="M33" s="3"/>
      <c r="N33" s="3"/>
    </row>
    <row r="34" spans="1:14" ht="15" customHeight="1">
      <c r="A34" s="184" t="s">
        <v>89</v>
      </c>
      <c r="B34" s="184"/>
      <c r="C34" s="184"/>
      <c r="D34" s="34"/>
      <c r="E34" s="1"/>
      <c r="F34" s="184" t="s">
        <v>88</v>
      </c>
      <c r="G34" s="184"/>
      <c r="H34" s="184"/>
      <c r="I34" s="207"/>
      <c r="K34" s="196" t="s">
        <v>41</v>
      </c>
      <c r="L34" s="196"/>
      <c r="M34" s="196"/>
      <c r="N34" s="81"/>
    </row>
    <row r="35" spans="1:14" ht="15" customHeight="1">
      <c r="A35" s="185" t="s">
        <v>0</v>
      </c>
      <c r="B35" s="185"/>
      <c r="C35" s="185"/>
      <c r="D35" s="35"/>
      <c r="E35" s="1"/>
      <c r="F35" s="185" t="s">
        <v>0</v>
      </c>
      <c r="G35" s="185"/>
      <c r="H35" s="185"/>
      <c r="I35" s="208"/>
      <c r="K35" s="197" t="s">
        <v>42</v>
      </c>
      <c r="L35" s="197"/>
      <c r="M35" s="197"/>
      <c r="N35" s="41"/>
    </row>
    <row r="36" spans="1:14" ht="12.75" customHeight="1">
      <c r="A36" s="67" t="s">
        <v>46</v>
      </c>
      <c r="B36" s="67" t="s">
        <v>47</v>
      </c>
      <c r="C36" s="67" t="s">
        <v>48</v>
      </c>
      <c r="D36" s="67" t="s">
        <v>21</v>
      </c>
      <c r="E36" s="1"/>
      <c r="F36" s="67" t="s">
        <v>46</v>
      </c>
      <c r="G36" s="67" t="s">
        <v>47</v>
      </c>
      <c r="H36" s="67" t="s">
        <v>48</v>
      </c>
      <c r="I36" s="67" t="s">
        <v>21</v>
      </c>
      <c r="K36" s="67" t="s">
        <v>46</v>
      </c>
      <c r="L36" s="67" t="s">
        <v>47</v>
      </c>
      <c r="M36" s="67" t="s">
        <v>48</v>
      </c>
      <c r="N36" s="67" t="s">
        <v>21</v>
      </c>
    </row>
    <row r="37" spans="1:14" ht="12.75" customHeight="1">
      <c r="A37" s="19" t="str">
        <f>Individual!B60</f>
        <v>Matthew Scheid</v>
      </c>
      <c r="B37" s="20">
        <f>Individual!N60</f>
        <v>38</v>
      </c>
      <c r="C37" s="20">
        <f>Individual!X60</f>
        <v>34</v>
      </c>
      <c r="D37" s="98">
        <f>SUM(B37:C37)</f>
        <v>72</v>
      </c>
      <c r="E37" s="1"/>
      <c r="F37" s="19" t="str">
        <f>Individual!B66</f>
        <v>Rahul Parikh</v>
      </c>
      <c r="G37" s="20">
        <f>Individual!N66</f>
        <v>38</v>
      </c>
      <c r="H37" s="20">
        <f>Individual!X66</f>
        <v>38</v>
      </c>
      <c r="I37" s="98">
        <f>SUM(G37:H37)</f>
        <v>76</v>
      </c>
      <c r="K37" s="19" t="str">
        <f>Individual!B72</f>
        <v>Evan Green</v>
      </c>
      <c r="L37" s="20">
        <f>Individual!N72</f>
        <v>42</v>
      </c>
      <c r="M37" s="20">
        <f>Individual!X72</f>
        <v>37</v>
      </c>
      <c r="N37" s="98">
        <f>SUM(L37:M37)</f>
        <v>79</v>
      </c>
    </row>
    <row r="38" spans="1:14" ht="12.75" customHeight="1">
      <c r="A38" s="19" t="str">
        <f>Individual!B61</f>
        <v>Ben Satterthwaite</v>
      </c>
      <c r="B38" s="20">
        <f>Individual!N61</f>
        <v>36</v>
      </c>
      <c r="C38" s="20">
        <f>Individual!X61</f>
        <v>41</v>
      </c>
      <c r="D38" s="98">
        <f>SUM(B38:C38)</f>
        <v>77</v>
      </c>
      <c r="E38" s="1"/>
      <c r="F38" s="19" t="str">
        <f>Individual!B67</f>
        <v>Timmy Hollenback</v>
      </c>
      <c r="G38" s="20">
        <f>Individual!N67</f>
        <v>38</v>
      </c>
      <c r="H38" s="20">
        <f>Individual!X67</f>
        <v>35</v>
      </c>
      <c r="I38" s="98">
        <f>SUM(G38:H38)</f>
        <v>73</v>
      </c>
      <c r="K38" s="19" t="str">
        <f>Individual!B73</f>
        <v>Josh Winhusen</v>
      </c>
      <c r="L38" s="20">
        <f>Individual!N73</f>
        <v>42</v>
      </c>
      <c r="M38" s="20">
        <f>Individual!X73</f>
        <v>35</v>
      </c>
      <c r="N38" s="98">
        <f>SUM(L38:M38)</f>
        <v>77</v>
      </c>
    </row>
    <row r="39" spans="1:14" ht="12.75" customHeight="1">
      <c r="A39" s="19" t="str">
        <f>Individual!B62</f>
        <v>AJ Wilhelm</v>
      </c>
      <c r="B39" s="20">
        <f>Individual!N62</f>
        <v>39</v>
      </c>
      <c r="C39" s="20">
        <f>Individual!X62</f>
        <v>37</v>
      </c>
      <c r="D39" s="98">
        <f>SUM(B39:C39)</f>
        <v>76</v>
      </c>
      <c r="E39" s="1"/>
      <c r="F39" s="19" t="str">
        <f>Individual!B68</f>
        <v>Carson Howard</v>
      </c>
      <c r="G39" s="20">
        <f>Individual!N68</f>
        <v>39</v>
      </c>
      <c r="H39" s="20">
        <f>Individual!X68</f>
        <v>40</v>
      </c>
      <c r="I39" s="98">
        <f>SUM(G39:H39)</f>
        <v>79</v>
      </c>
      <c r="K39" s="19" t="str">
        <f>Individual!B74</f>
        <v>Kyler Alvey</v>
      </c>
      <c r="L39" s="20">
        <f>Individual!N74</f>
        <v>41</v>
      </c>
      <c r="M39" s="20">
        <f>Individual!X74</f>
        <v>44</v>
      </c>
      <c r="N39" s="98">
        <f>SUM(L39:M39)</f>
        <v>85</v>
      </c>
    </row>
    <row r="40" spans="1:14" ht="12.75" customHeight="1">
      <c r="A40" s="19" t="str">
        <f>Individual!B63</f>
        <v>Nate Vonderhaar</v>
      </c>
      <c r="B40" s="20">
        <f>Individual!N63</f>
        <v>36</v>
      </c>
      <c r="C40" s="20">
        <f>Individual!X63</f>
        <v>37</v>
      </c>
      <c r="D40" s="98">
        <f>SUM(B40:C40)</f>
        <v>73</v>
      </c>
      <c r="E40" s="1"/>
      <c r="F40" s="19" t="str">
        <f>Individual!B69</f>
        <v>Daniel Heister</v>
      </c>
      <c r="G40" s="20">
        <f>Individual!N69</f>
        <v>42</v>
      </c>
      <c r="H40" s="20">
        <f>Individual!X69</f>
        <v>44</v>
      </c>
      <c r="I40" s="98">
        <f>SUM(G40:H40)</f>
        <v>86</v>
      </c>
      <c r="K40" s="19" t="str">
        <f>Individual!B75</f>
        <v>Clay Lorin</v>
      </c>
      <c r="L40" s="20">
        <f>Individual!N75</f>
        <v>47</v>
      </c>
      <c r="M40" s="20">
        <f>Individual!X75</f>
        <v>44</v>
      </c>
      <c r="N40" s="98">
        <f>SUM(L40:M40)</f>
        <v>91</v>
      </c>
    </row>
    <row r="41" spans="1:14" ht="12.75" customHeight="1">
      <c r="A41" s="19" t="str">
        <f>Individual!B64</f>
        <v>Charlie Golski</v>
      </c>
      <c r="B41" s="20">
        <f>Individual!N64</f>
        <v>45</v>
      </c>
      <c r="C41" s="20">
        <f>Individual!X64</f>
        <v>36</v>
      </c>
      <c r="D41" s="98">
        <f>SUM(B41:C41)</f>
        <v>81</v>
      </c>
      <c r="E41" s="1"/>
      <c r="F41" s="19" t="str">
        <f>Individual!B70</f>
        <v>Dylan Materni</v>
      </c>
      <c r="G41" s="20">
        <f>Individual!N70</f>
        <v>0</v>
      </c>
      <c r="H41" s="20">
        <f>Individual!X70</f>
        <v>0</v>
      </c>
      <c r="I41" s="98">
        <f>SUM(G41:H41)</f>
        <v>0</v>
      </c>
      <c r="K41" s="19" t="str">
        <f>Individual!B76</f>
        <v>Leit Lykins</v>
      </c>
      <c r="L41" s="20">
        <f>Individual!N76</f>
        <v>46</v>
      </c>
      <c r="M41" s="20">
        <f>Individual!X76</f>
        <v>52</v>
      </c>
      <c r="N41" s="98">
        <f>SUM(L41:M41)</f>
        <v>98</v>
      </c>
    </row>
    <row r="42" spans="1:14" ht="12.75" customHeight="1">
      <c r="A42" s="166" t="s">
        <v>20</v>
      </c>
      <c r="B42" s="166"/>
      <c r="C42" s="166"/>
      <c r="D42" s="140">
        <f>SUM(D36:D41)-MAX(D36:D41)</f>
        <v>298</v>
      </c>
      <c r="E42" s="1"/>
      <c r="F42" s="166" t="s">
        <v>20</v>
      </c>
      <c r="G42" s="166"/>
      <c r="H42" s="166"/>
      <c r="I42" s="140">
        <f>SUM(I36:I41)</f>
        <v>314</v>
      </c>
      <c r="K42" s="166" t="s">
        <v>20</v>
      </c>
      <c r="L42" s="166"/>
      <c r="M42" s="166"/>
      <c r="N42" s="140">
        <f>SUM(N36:N41)-MAX(N36:N41)</f>
        <v>332</v>
      </c>
    </row>
    <row r="43" spans="1:14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" customHeight="1">
      <c r="A44" s="175" t="s">
        <v>25</v>
      </c>
      <c r="B44" s="175"/>
      <c r="C44" s="175"/>
      <c r="D44" s="40"/>
      <c r="E44" s="1"/>
      <c r="F44" s="195" t="s">
        <v>27</v>
      </c>
      <c r="G44" s="195"/>
      <c r="H44" s="195"/>
      <c r="I44" s="42"/>
      <c r="J44" s="1"/>
      <c r="K44" s="199" t="s">
        <v>62</v>
      </c>
      <c r="L44" s="199"/>
      <c r="M44" s="199"/>
      <c r="N44" s="36"/>
    </row>
    <row r="45" spans="1:14" ht="15" customHeight="1">
      <c r="A45" s="183" t="s">
        <v>26</v>
      </c>
      <c r="B45" s="183"/>
      <c r="C45" s="183"/>
      <c r="D45" s="41"/>
      <c r="E45" s="1"/>
      <c r="F45" s="198" t="s">
        <v>28</v>
      </c>
      <c r="G45" s="198"/>
      <c r="H45" s="198"/>
      <c r="I45" s="41"/>
      <c r="J45" s="1"/>
      <c r="K45" s="189" t="s">
        <v>1</v>
      </c>
      <c r="L45" s="189"/>
      <c r="M45" s="189"/>
      <c r="N45" s="35"/>
    </row>
    <row r="46" spans="1:14" ht="12.75" customHeight="1">
      <c r="A46" s="67" t="s">
        <v>46</v>
      </c>
      <c r="B46" s="67" t="s">
        <v>47</v>
      </c>
      <c r="C46" s="67" t="s">
        <v>48</v>
      </c>
      <c r="D46" s="67" t="s">
        <v>21</v>
      </c>
      <c r="E46" s="1"/>
      <c r="F46" s="67" t="s">
        <v>46</v>
      </c>
      <c r="G46" s="67" t="s">
        <v>47</v>
      </c>
      <c r="H46" s="67" t="s">
        <v>48</v>
      </c>
      <c r="I46" s="67" t="s">
        <v>21</v>
      </c>
      <c r="J46" s="1"/>
      <c r="K46" s="67" t="s">
        <v>46</v>
      </c>
      <c r="L46" s="67" t="s">
        <v>47</v>
      </c>
      <c r="M46" s="67" t="s">
        <v>48</v>
      </c>
      <c r="N46" s="67" t="s">
        <v>21</v>
      </c>
    </row>
    <row r="47" spans="1:14" ht="12.75" customHeight="1">
      <c r="A47" s="19" t="str">
        <f>Individual!B78</f>
        <v>JJ Legge</v>
      </c>
      <c r="B47" s="20">
        <f>Individual!N78</f>
        <v>48</v>
      </c>
      <c r="C47" s="20">
        <f>Individual!X78</f>
        <v>44</v>
      </c>
      <c r="D47" s="98">
        <f>SUM(B47:C47)</f>
        <v>92</v>
      </c>
      <c r="E47" s="1"/>
      <c r="F47" s="19" t="str">
        <f>Individual!B84</f>
        <v>Connor Lyons</v>
      </c>
      <c r="G47" s="20">
        <f>Individual!N84</f>
        <v>38</v>
      </c>
      <c r="H47" s="20">
        <f>Individual!X84</f>
        <v>42</v>
      </c>
      <c r="I47" s="98">
        <f>SUM(G47:H47)</f>
        <v>80</v>
      </c>
      <c r="J47" s="1"/>
      <c r="K47" s="23" t="str">
        <f>Individual!B90</f>
        <v>Alex Grotjan</v>
      </c>
      <c r="L47" s="24">
        <f>Individual!N90</f>
        <v>40</v>
      </c>
      <c r="M47" s="24">
        <f>Individual!X90</f>
        <v>42</v>
      </c>
      <c r="N47" s="98">
        <f>SUM(L47:M47)</f>
        <v>82</v>
      </c>
    </row>
    <row r="48" spans="1:14" ht="12.75" customHeight="1">
      <c r="A48" s="19" t="str">
        <f>Individual!B79</f>
        <v>Nikolai Mardovin</v>
      </c>
      <c r="B48" s="20">
        <f>Individual!N79</f>
        <v>48</v>
      </c>
      <c r="C48" s="20">
        <f>Individual!X79</f>
        <v>49</v>
      </c>
      <c r="D48" s="98">
        <f>SUM(B48:C48)</f>
        <v>97</v>
      </c>
      <c r="E48" s="1"/>
      <c r="F48" s="19" t="str">
        <f>Individual!B85</f>
        <v>Trevor Whalen</v>
      </c>
      <c r="G48" s="20">
        <f>Individual!N85</f>
        <v>46</v>
      </c>
      <c r="H48" s="20">
        <f>Individual!X85</f>
        <v>42</v>
      </c>
      <c r="I48" s="98">
        <f>SUM(G48:H48)</f>
        <v>88</v>
      </c>
      <c r="J48" s="1"/>
      <c r="K48" s="23" t="str">
        <f>Individual!B91</f>
        <v>Sam Peeler</v>
      </c>
      <c r="L48" s="24">
        <f>Individual!N91</f>
        <v>44</v>
      </c>
      <c r="M48" s="24">
        <f>Individual!X91</f>
        <v>43</v>
      </c>
      <c r="N48" s="98">
        <f>SUM(L48:M48)</f>
        <v>87</v>
      </c>
    </row>
    <row r="49" spans="1:14" ht="12.75" customHeight="1">
      <c r="A49" s="19" t="str">
        <f>Individual!B80</f>
        <v>Dillon Snapp</v>
      </c>
      <c r="B49" s="20">
        <f>Individual!N80</f>
        <v>54</v>
      </c>
      <c r="C49" s="20">
        <f>Individual!X80</f>
        <v>55</v>
      </c>
      <c r="D49" s="98">
        <f>SUM(B49:C49)</f>
        <v>109</v>
      </c>
      <c r="E49" s="1"/>
      <c r="F49" s="19" t="str">
        <f>Individual!B86</f>
        <v>Carson Turner</v>
      </c>
      <c r="G49" s="20">
        <f>Individual!N86</f>
        <v>45</v>
      </c>
      <c r="H49" s="20">
        <f>Individual!X86</f>
        <v>42</v>
      </c>
      <c r="I49" s="98">
        <f>SUM(G49:H49)</f>
        <v>87</v>
      </c>
      <c r="J49" s="1"/>
      <c r="K49" s="23" t="str">
        <f>Individual!B92</f>
        <v>Jacob Pozzuto</v>
      </c>
      <c r="L49" s="24">
        <f>Individual!N92</f>
        <v>45</v>
      </c>
      <c r="M49" s="24">
        <f>Individual!X92</f>
        <v>44</v>
      </c>
      <c r="N49" s="98">
        <f>SUM(L49:M49)</f>
        <v>89</v>
      </c>
    </row>
    <row r="50" spans="1:14" ht="12.75" customHeight="1">
      <c r="A50" s="19" t="str">
        <f>Individual!B81</f>
        <v>Fred Peters</v>
      </c>
      <c r="B50" s="20">
        <f>Individual!N81</f>
        <v>78</v>
      </c>
      <c r="C50" s="20">
        <f>Individual!X81</f>
        <v>63</v>
      </c>
      <c r="D50" s="98">
        <f>SUM(B50:C50)</f>
        <v>141</v>
      </c>
      <c r="E50" s="1"/>
      <c r="F50" s="19" t="str">
        <f>Individual!B87</f>
        <v>Jake Cure</v>
      </c>
      <c r="G50" s="20">
        <f>Individual!N87</f>
        <v>54</v>
      </c>
      <c r="H50" s="20">
        <f>Individual!X87</f>
        <v>52</v>
      </c>
      <c r="I50" s="98">
        <f>SUM(G50:H50)</f>
        <v>106</v>
      </c>
      <c r="J50" s="1"/>
      <c r="K50" s="23" t="str">
        <f>Individual!B93</f>
        <v>Coby Weibel</v>
      </c>
      <c r="L50" s="24">
        <f>Individual!N93</f>
        <v>41</v>
      </c>
      <c r="M50" s="24">
        <f>Individual!X93</f>
        <v>42</v>
      </c>
      <c r="N50" s="98">
        <f t="shared" ref="N50:N51" si="3">SUM(L50:M50)</f>
        <v>83</v>
      </c>
    </row>
    <row r="51" spans="1:14" ht="12.75" customHeight="1">
      <c r="A51" s="19" t="str">
        <f>Individual!B82</f>
        <v>Jake Lowe</v>
      </c>
      <c r="B51" s="20">
        <f>Individual!N82</f>
        <v>61</v>
      </c>
      <c r="C51" s="20">
        <f>Individual!X82</f>
        <v>58</v>
      </c>
      <c r="D51" s="98">
        <f>SUM(B51:C51)</f>
        <v>119</v>
      </c>
      <c r="E51" s="1"/>
      <c r="F51" s="19" t="str">
        <f>Individual!B88</f>
        <v>Nick Whalen</v>
      </c>
      <c r="G51" s="20">
        <f>Individual!N88</f>
        <v>51</v>
      </c>
      <c r="H51" s="20">
        <f>Individual!X88</f>
        <v>44</v>
      </c>
      <c r="I51" s="98">
        <f>SUM(G51:H51)</f>
        <v>95</v>
      </c>
      <c r="J51" s="1"/>
      <c r="K51" s="23" t="str">
        <f>Individual!B94</f>
        <v>Gavin Kean</v>
      </c>
      <c r="L51" s="24">
        <f>Individual!N94</f>
        <v>51</v>
      </c>
      <c r="M51" s="24">
        <f>Individual!X94</f>
        <v>48</v>
      </c>
      <c r="N51" s="98">
        <f t="shared" si="3"/>
        <v>99</v>
      </c>
    </row>
    <row r="52" spans="1:14" ht="12.75" customHeight="1">
      <c r="A52" s="166" t="s">
        <v>20</v>
      </c>
      <c r="B52" s="166"/>
      <c r="C52" s="166"/>
      <c r="D52" s="140">
        <f>SUM(D46:D51)-MAX(D46:D51)</f>
        <v>417</v>
      </c>
      <c r="E52" s="1"/>
      <c r="F52" s="166" t="s">
        <v>20</v>
      </c>
      <c r="G52" s="166"/>
      <c r="H52" s="166"/>
      <c r="I52" s="140">
        <f>SUM(I46:I51)-MAX(I46:I51)</f>
        <v>350</v>
      </c>
      <c r="J52" s="1"/>
      <c r="K52" s="166" t="s">
        <v>20</v>
      </c>
      <c r="L52" s="166"/>
      <c r="M52" s="166"/>
      <c r="N52" s="140">
        <f>SUM(N46:N51)-MAX(N46:N51)</f>
        <v>341</v>
      </c>
    </row>
    <row r="53" spans="1:14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" customHeight="1">
      <c r="A54" s="191" t="s">
        <v>29</v>
      </c>
      <c r="B54" s="191"/>
      <c r="C54" s="191"/>
      <c r="D54" s="36"/>
      <c r="E54" s="39"/>
      <c r="F54" s="2"/>
      <c r="G54" s="2"/>
      <c r="H54" s="2"/>
      <c r="I54" s="2"/>
      <c r="J54" s="2"/>
      <c r="K54" s="192" t="s">
        <v>2</v>
      </c>
      <c r="L54" s="193"/>
      <c r="M54" s="194"/>
      <c r="N54" s="40"/>
    </row>
    <row r="55" spans="1:14" ht="15" customHeight="1">
      <c r="A55" s="190" t="s">
        <v>30</v>
      </c>
      <c r="B55" s="190"/>
      <c r="C55" s="190"/>
      <c r="D55" s="35"/>
      <c r="E55" s="39"/>
      <c r="F55" s="2"/>
      <c r="G55" s="2"/>
      <c r="H55" s="2"/>
      <c r="I55" s="2"/>
      <c r="J55" s="2"/>
      <c r="K55" s="186" t="s">
        <v>31</v>
      </c>
      <c r="L55" s="187"/>
      <c r="M55" s="188"/>
      <c r="N55" s="43"/>
    </row>
    <row r="56" spans="1:14" ht="12.75" customHeight="1">
      <c r="A56" s="67" t="s">
        <v>46</v>
      </c>
      <c r="B56" s="67" t="s">
        <v>47</v>
      </c>
      <c r="C56" s="67" t="s">
        <v>48</v>
      </c>
      <c r="D56" s="67" t="s">
        <v>21</v>
      </c>
      <c r="E56" s="21"/>
      <c r="F56" s="2"/>
      <c r="G56" s="2"/>
      <c r="H56" s="2"/>
      <c r="I56" s="2"/>
      <c r="J56" s="2"/>
      <c r="K56" s="67" t="s">
        <v>46</v>
      </c>
      <c r="L56" s="67" t="s">
        <v>47</v>
      </c>
      <c r="M56" s="67" t="s">
        <v>48</v>
      </c>
      <c r="N56" s="67" t="s">
        <v>21</v>
      </c>
    </row>
    <row r="57" spans="1:14" ht="12.75" customHeight="1">
      <c r="A57" s="19" t="str">
        <f>Individual!B96</f>
        <v>Zane Mohler</v>
      </c>
      <c r="B57" s="20">
        <f>Individual!N96</f>
        <v>45</v>
      </c>
      <c r="C57" s="20">
        <f>Individual!X96</f>
        <v>41</v>
      </c>
      <c r="D57" s="98">
        <f>SUM(B57:C57)</f>
        <v>86</v>
      </c>
      <c r="E57" s="22"/>
      <c r="F57" s="2"/>
      <c r="G57" s="2"/>
      <c r="H57" s="2"/>
      <c r="I57" s="2"/>
      <c r="J57" s="2"/>
      <c r="K57" s="19" t="str">
        <f>Individual!B102</f>
        <v>Jack Mueller</v>
      </c>
      <c r="L57" s="20">
        <f>Individual!N102</f>
        <v>42</v>
      </c>
      <c r="M57" s="20">
        <f>Individual!X102</f>
        <v>35</v>
      </c>
      <c r="N57" s="98">
        <f>SUM(L57:M57)</f>
        <v>77</v>
      </c>
    </row>
    <row r="58" spans="1:14" ht="12.75" customHeight="1">
      <c r="A58" s="19" t="str">
        <f>Individual!B97</f>
        <v>Mitchell Sin</v>
      </c>
      <c r="B58" s="20">
        <f>Individual!N97</f>
        <v>53</v>
      </c>
      <c r="C58" s="20">
        <f>Individual!X97</f>
        <v>58</v>
      </c>
      <c r="D58" s="98">
        <f>SUM(B58:C58)</f>
        <v>111</v>
      </c>
      <c r="E58" s="22"/>
      <c r="F58" s="2"/>
      <c r="G58" s="2"/>
      <c r="H58" s="2"/>
      <c r="I58" s="2"/>
      <c r="J58" s="2"/>
      <c r="K58" s="19" t="str">
        <f>Individual!B103</f>
        <v>Nolan Schuermann</v>
      </c>
      <c r="L58" s="20">
        <f>Individual!N103</f>
        <v>40</v>
      </c>
      <c r="M58" s="20">
        <f>Individual!X103</f>
        <v>41</v>
      </c>
      <c r="N58" s="98">
        <f>SUM(L58:M58)</f>
        <v>81</v>
      </c>
    </row>
    <row r="59" spans="1:14" ht="12.75" customHeight="1">
      <c r="A59" s="19" t="str">
        <f>Individual!B98</f>
        <v>Noah Crawford</v>
      </c>
      <c r="B59" s="20">
        <f>Individual!N98</f>
        <v>57</v>
      </c>
      <c r="C59" s="20">
        <f>Individual!X98</f>
        <v>58</v>
      </c>
      <c r="D59" s="98">
        <f>SUM(B59:C59)</f>
        <v>115</v>
      </c>
      <c r="E59" s="22"/>
      <c r="F59" s="2"/>
      <c r="G59" s="2"/>
      <c r="H59" s="2"/>
      <c r="I59" s="2"/>
      <c r="J59" s="2"/>
      <c r="K59" s="19" t="str">
        <f>Individual!B104</f>
        <v>Adam Gilmore</v>
      </c>
      <c r="L59" s="20">
        <f>Individual!N104</f>
        <v>40</v>
      </c>
      <c r="M59" s="20">
        <f>Individual!X104</f>
        <v>38</v>
      </c>
      <c r="N59" s="98">
        <f>SUM(L59:M59)</f>
        <v>78</v>
      </c>
    </row>
    <row r="60" spans="1:14" ht="12.75" customHeight="1">
      <c r="A60" s="19" t="str">
        <f>Individual!B99</f>
        <v>Hayden Bumgardner</v>
      </c>
      <c r="B60" s="20">
        <f>Individual!N99</f>
        <v>52</v>
      </c>
      <c r="C60" s="20">
        <f>Individual!X99</f>
        <v>54</v>
      </c>
      <c r="D60" s="98">
        <f>SUM(B60:C60)</f>
        <v>106</v>
      </c>
      <c r="E60" s="22"/>
      <c r="F60" s="2"/>
      <c r="G60" s="2"/>
      <c r="H60" s="2"/>
      <c r="I60" s="2"/>
      <c r="J60" s="2"/>
      <c r="K60" s="19" t="str">
        <f>Individual!B105</f>
        <v>Eric Braun</v>
      </c>
      <c r="L60" s="20">
        <f>Individual!N105</f>
        <v>39</v>
      </c>
      <c r="M60" s="20">
        <f>Individual!X105</f>
        <v>38</v>
      </c>
      <c r="N60" s="98">
        <f>SUM(L60:M60)</f>
        <v>77</v>
      </c>
    </row>
    <row r="61" spans="1:14" ht="12.75" customHeight="1">
      <c r="A61" s="19" t="str">
        <f>Individual!B100</f>
        <v>Nick Ruppert</v>
      </c>
      <c r="B61" s="20">
        <f>Individual!N100</f>
        <v>57</v>
      </c>
      <c r="C61" s="20">
        <f>Individual!X100</f>
        <v>51</v>
      </c>
      <c r="D61" s="98">
        <f>SUM(B61:C61)</f>
        <v>108</v>
      </c>
      <c r="E61" s="22"/>
      <c r="F61" s="2"/>
      <c r="G61" s="2"/>
      <c r="H61" s="2"/>
      <c r="I61" s="2"/>
      <c r="J61" s="2"/>
      <c r="K61" s="19" t="str">
        <f>Individual!B106</f>
        <v>Nich Stachler</v>
      </c>
      <c r="L61" s="20">
        <f>Individual!N106</f>
        <v>34</v>
      </c>
      <c r="M61" s="20">
        <f>Individual!X106</f>
        <v>36</v>
      </c>
      <c r="N61" s="98">
        <f>SUM(L61:M61)</f>
        <v>70</v>
      </c>
    </row>
    <row r="62" spans="1:14" ht="12.75" customHeight="1">
      <c r="A62" s="166" t="s">
        <v>20</v>
      </c>
      <c r="B62" s="166"/>
      <c r="C62" s="166"/>
      <c r="D62" s="140">
        <f>SUM(D56:D61)-MAX(D56:D61)</f>
        <v>411</v>
      </c>
      <c r="E62" s="25"/>
      <c r="F62" s="2"/>
      <c r="G62" s="2"/>
      <c r="H62" s="2"/>
      <c r="I62" s="2"/>
      <c r="J62" s="2"/>
      <c r="K62" s="166" t="s">
        <v>20</v>
      </c>
      <c r="L62" s="166"/>
      <c r="M62" s="166"/>
      <c r="N62" s="140">
        <f>SUM(N56:N61)-MAX(N56:N61)</f>
        <v>302</v>
      </c>
    </row>
    <row r="63" spans="1:14" ht="12.75" customHeight="1">
      <c r="A63" s="1"/>
      <c r="B63" s="1"/>
      <c r="C63" s="1"/>
      <c r="D63" s="1"/>
      <c r="E63" s="1"/>
      <c r="F63" s="1"/>
      <c r="G63" s="1"/>
      <c r="H63" s="1"/>
      <c r="I63" s="76"/>
      <c r="J63" s="76"/>
      <c r="K63" s="2"/>
      <c r="L63" s="2"/>
      <c r="M63" s="2"/>
      <c r="N63" s="2"/>
    </row>
    <row r="64" spans="1:14" ht="15" customHeight="1">
      <c r="A64" s="175" t="s">
        <v>39</v>
      </c>
      <c r="B64" s="175"/>
      <c r="C64" s="175"/>
      <c r="D64" s="161"/>
      <c r="E64" s="2"/>
      <c r="F64" s="2"/>
      <c r="G64" s="2"/>
      <c r="H64" s="2"/>
      <c r="I64" s="2"/>
      <c r="J64" s="77"/>
      <c r="K64" s="180" t="s">
        <v>32</v>
      </c>
      <c r="L64" s="181"/>
      <c r="M64" s="182"/>
      <c r="N64" s="40"/>
    </row>
    <row r="65" spans="1:14" ht="15" customHeight="1">
      <c r="A65" s="183" t="s">
        <v>40</v>
      </c>
      <c r="B65" s="183"/>
      <c r="C65" s="183"/>
      <c r="D65" s="162"/>
      <c r="E65" s="2"/>
      <c r="F65" s="2"/>
      <c r="G65" s="2"/>
      <c r="H65" s="2"/>
      <c r="I65" s="2"/>
      <c r="J65" s="77"/>
      <c r="K65" s="177" t="s">
        <v>33</v>
      </c>
      <c r="L65" s="178"/>
      <c r="M65" s="179"/>
      <c r="N65" s="43"/>
    </row>
    <row r="66" spans="1:14" ht="12.75" customHeight="1">
      <c r="A66" s="67" t="s">
        <v>46</v>
      </c>
      <c r="B66" s="67" t="s">
        <v>47</v>
      </c>
      <c r="C66" s="67" t="s">
        <v>48</v>
      </c>
      <c r="D66" s="67" t="s">
        <v>21</v>
      </c>
      <c r="E66" s="2"/>
      <c r="F66" s="2"/>
      <c r="G66" s="2"/>
      <c r="H66" s="2"/>
      <c r="I66" s="2"/>
      <c r="J66" s="78"/>
      <c r="K66" s="67" t="s">
        <v>46</v>
      </c>
      <c r="L66" s="67" t="s">
        <v>47</v>
      </c>
      <c r="M66" s="67" t="s">
        <v>48</v>
      </c>
      <c r="N66" s="67" t="s">
        <v>21</v>
      </c>
    </row>
    <row r="67" spans="1:14" ht="12.75" customHeight="1">
      <c r="A67" s="19" t="str">
        <f>Individual!B108</f>
        <v>Trey Humphrey</v>
      </c>
      <c r="B67" s="20">
        <f>Individual!N108</f>
        <v>42</v>
      </c>
      <c r="C67" s="20">
        <f>Individual!X108</f>
        <v>42</v>
      </c>
      <c r="D67" s="98">
        <f>SUM(B67:C67)</f>
        <v>84</v>
      </c>
      <c r="E67" s="2"/>
      <c r="F67" s="2"/>
      <c r="G67" s="2"/>
      <c r="H67" s="2"/>
      <c r="I67" s="2"/>
      <c r="J67" s="79"/>
      <c r="K67" s="19" t="str">
        <f>Individual!B114</f>
        <v>Pierce Grimpe</v>
      </c>
      <c r="L67" s="20">
        <f>Individual!N114</f>
        <v>44</v>
      </c>
      <c r="M67" s="20">
        <f>Individual!X114</f>
        <v>41</v>
      </c>
      <c r="N67" s="98">
        <f>SUM(L67:M67)</f>
        <v>85</v>
      </c>
    </row>
    <row r="68" spans="1:14" ht="12.75" customHeight="1">
      <c r="A68" s="19" t="str">
        <f>Individual!B109</f>
        <v>Jared Bullock</v>
      </c>
      <c r="B68" s="20">
        <f>Individual!N109</f>
        <v>50</v>
      </c>
      <c r="C68" s="20">
        <f>Individual!X109</f>
        <v>47</v>
      </c>
      <c r="D68" s="98">
        <f>SUM(B68:C68)</f>
        <v>97</v>
      </c>
      <c r="E68" s="2"/>
      <c r="F68" s="2"/>
      <c r="G68" s="2"/>
      <c r="H68" s="2"/>
      <c r="I68" s="2"/>
      <c r="J68" s="79"/>
      <c r="K68" s="19" t="str">
        <f>Individual!B115</f>
        <v>Tyler Dysinger</v>
      </c>
      <c r="L68" s="20">
        <f>Individual!N115</f>
        <v>44</v>
      </c>
      <c r="M68" s="20">
        <f>Individual!X115</f>
        <v>43</v>
      </c>
      <c r="N68" s="98">
        <f t="shared" ref="N68:N71" si="4">SUM(L68:M68)</f>
        <v>87</v>
      </c>
    </row>
    <row r="69" spans="1:14" ht="12.75" customHeight="1">
      <c r="A69" s="19" t="str">
        <f>Individual!B110</f>
        <v>Beu Holt</v>
      </c>
      <c r="B69" s="20">
        <f>Individual!N110</f>
        <v>45</v>
      </c>
      <c r="C69" s="20">
        <f>Individual!X110</f>
        <v>40</v>
      </c>
      <c r="D69" s="98">
        <f>SUM(B69:C69)</f>
        <v>85</v>
      </c>
      <c r="E69" s="2"/>
      <c r="F69" s="2"/>
      <c r="G69" s="2"/>
      <c r="H69" s="2"/>
      <c r="I69" s="2"/>
      <c r="J69" s="79"/>
      <c r="K69" s="19" t="str">
        <f>Individual!B116</f>
        <v>Aaron Shaner</v>
      </c>
      <c r="L69" s="20">
        <f>Individual!N116</f>
        <v>47</v>
      </c>
      <c r="M69" s="20">
        <f>Individual!X116</f>
        <v>49</v>
      </c>
      <c r="N69" s="98">
        <f t="shared" si="4"/>
        <v>96</v>
      </c>
    </row>
    <row r="70" spans="1:14" ht="12.75" customHeight="1">
      <c r="A70" s="19" t="str">
        <f>Individual!B111</f>
        <v>Mason Roy</v>
      </c>
      <c r="B70" s="20">
        <f>Individual!N111</f>
        <v>50</v>
      </c>
      <c r="C70" s="20">
        <f>Individual!X111</f>
        <v>45</v>
      </c>
      <c r="D70" s="98">
        <f>SUM(B70:C70)</f>
        <v>95</v>
      </c>
      <c r="E70" s="2"/>
      <c r="F70" s="2"/>
      <c r="G70" s="2"/>
      <c r="H70" s="2"/>
      <c r="I70" s="2"/>
      <c r="J70" s="79"/>
      <c r="K70" s="19" t="str">
        <f>Individual!B117</f>
        <v>Ethan Conley</v>
      </c>
      <c r="L70" s="20">
        <f>Individual!N117</f>
        <v>42</v>
      </c>
      <c r="M70" s="20">
        <f>Individual!X117</f>
        <v>52</v>
      </c>
      <c r="N70" s="98">
        <f t="shared" si="4"/>
        <v>94</v>
      </c>
    </row>
    <row r="71" spans="1:14" ht="12.75" customHeight="1">
      <c r="A71" s="19" t="str">
        <f>Individual!B112</f>
        <v>Hawkins Parker</v>
      </c>
      <c r="B71" s="20">
        <f>Individual!N112</f>
        <v>55</v>
      </c>
      <c r="C71" s="20">
        <f>Individual!X112</f>
        <v>52</v>
      </c>
      <c r="D71" s="98">
        <f>SUM(B71:C71)</f>
        <v>107</v>
      </c>
      <c r="E71" s="2"/>
      <c r="F71" s="2"/>
      <c r="G71" s="2"/>
      <c r="H71" s="2"/>
      <c r="I71" s="2"/>
      <c r="J71" s="79"/>
      <c r="K71" s="19" t="str">
        <f>Individual!B118</f>
        <v>Luke Ehlinger</v>
      </c>
      <c r="L71" s="20">
        <f>Individual!N118</f>
        <v>54</v>
      </c>
      <c r="M71" s="20">
        <f>Individual!X118</f>
        <v>53</v>
      </c>
      <c r="N71" s="98">
        <f t="shared" si="4"/>
        <v>107</v>
      </c>
    </row>
    <row r="72" spans="1:14" ht="12.75" customHeight="1">
      <c r="A72" s="166" t="s">
        <v>20</v>
      </c>
      <c r="B72" s="166"/>
      <c r="C72" s="166"/>
      <c r="D72" s="140">
        <f>SUM(D66:D71)-MAX(D66:D71)</f>
        <v>361</v>
      </c>
      <c r="E72" s="2"/>
      <c r="F72" s="2"/>
      <c r="G72" s="2"/>
      <c r="H72" s="2"/>
      <c r="I72" s="2"/>
      <c r="J72" s="80"/>
      <c r="K72" s="169" t="s">
        <v>20</v>
      </c>
      <c r="L72" s="170"/>
      <c r="M72" s="171"/>
      <c r="N72" s="140">
        <f>SUM(N66:N71)-MAX(N66:N71)</f>
        <v>362</v>
      </c>
    </row>
    <row r="73" spans="1:14" ht="12.75" customHeight="1">
      <c r="A73" s="1"/>
      <c r="B73" s="1"/>
      <c r="C73" s="1"/>
      <c r="D73" s="1"/>
      <c r="E73" s="76"/>
      <c r="F73" s="76"/>
      <c r="G73" s="76"/>
      <c r="H73" s="76"/>
      <c r="I73" s="76"/>
      <c r="J73" s="76"/>
      <c r="K73" s="1"/>
      <c r="L73" s="1"/>
      <c r="M73" s="1"/>
      <c r="N73" s="1"/>
    </row>
    <row r="74" spans="1:14" ht="15" customHeight="1">
      <c r="E74" s="2"/>
      <c r="F74" s="224"/>
      <c r="G74" s="224"/>
      <c r="H74" s="224"/>
      <c r="I74" s="133"/>
      <c r="J74" s="133"/>
      <c r="K74" s="224"/>
      <c r="L74" s="224"/>
      <c r="M74" s="224"/>
      <c r="N74" s="133"/>
    </row>
    <row r="75" spans="1:14" ht="15" customHeight="1">
      <c r="E75" s="2"/>
      <c r="F75" s="224"/>
      <c r="G75" s="224"/>
      <c r="H75" s="224"/>
      <c r="I75" s="133"/>
      <c r="J75" s="133"/>
      <c r="K75" s="224"/>
      <c r="L75" s="224"/>
      <c r="M75" s="224"/>
      <c r="N75" s="133"/>
    </row>
    <row r="76" spans="1:14" ht="12.75" customHeight="1">
      <c r="E76" s="2"/>
      <c r="F76" s="134"/>
      <c r="G76" s="134"/>
      <c r="H76" s="134"/>
      <c r="I76" s="134"/>
      <c r="J76" s="135"/>
      <c r="K76" s="134"/>
      <c r="L76" s="134"/>
      <c r="M76" s="134"/>
      <c r="N76" s="134"/>
    </row>
    <row r="77" spans="1:14" ht="12.75" customHeight="1">
      <c r="E77" s="2"/>
      <c r="F77" s="130"/>
      <c r="G77" s="131"/>
      <c r="H77" s="131"/>
      <c r="I77" s="136"/>
      <c r="J77" s="137"/>
      <c r="K77" s="130"/>
      <c r="L77" s="131"/>
      <c r="M77" s="131"/>
      <c r="N77" s="136"/>
    </row>
    <row r="78" spans="1:14" ht="12.75" customHeight="1">
      <c r="E78" s="2"/>
      <c r="F78" s="130"/>
      <c r="G78" s="131"/>
      <c r="H78" s="131"/>
      <c r="I78" s="136"/>
      <c r="J78" s="137"/>
      <c r="K78" s="130"/>
      <c r="L78" s="131"/>
      <c r="M78" s="131"/>
      <c r="N78" s="136"/>
    </row>
    <row r="79" spans="1:14" ht="12.75" customHeight="1">
      <c r="E79" s="2"/>
      <c r="F79" s="130"/>
      <c r="G79" s="131"/>
      <c r="H79" s="131"/>
      <c r="I79" s="136"/>
      <c r="J79" s="137"/>
      <c r="K79" s="130"/>
      <c r="L79" s="131"/>
      <c r="M79" s="131"/>
      <c r="N79" s="136"/>
    </row>
    <row r="80" spans="1:14" ht="12.75" customHeight="1">
      <c r="E80" s="2"/>
      <c r="F80" s="130"/>
      <c r="G80" s="131"/>
      <c r="H80" s="131"/>
      <c r="I80" s="136"/>
      <c r="J80" s="137"/>
      <c r="K80" s="130"/>
      <c r="L80" s="131"/>
      <c r="M80" s="131"/>
      <c r="N80" s="136"/>
    </row>
    <row r="81" spans="5:14" ht="12.75" customHeight="1">
      <c r="E81" s="2"/>
      <c r="F81" s="130"/>
      <c r="G81" s="131"/>
      <c r="H81" s="131"/>
      <c r="I81" s="136"/>
      <c r="J81" s="137"/>
      <c r="K81" s="130"/>
      <c r="L81" s="131"/>
      <c r="M81" s="131"/>
      <c r="N81" s="136"/>
    </row>
    <row r="82" spans="5:14" ht="12.75" customHeight="1">
      <c r="E82" s="2"/>
      <c r="F82" s="223"/>
      <c r="G82" s="223"/>
      <c r="H82" s="223"/>
      <c r="I82" s="132"/>
      <c r="J82" s="138"/>
      <c r="K82" s="223"/>
      <c r="L82" s="223"/>
      <c r="M82" s="223"/>
      <c r="N82" s="132"/>
    </row>
  </sheetData>
  <mergeCells count="76">
    <mergeCell ref="A32:C32"/>
    <mergeCell ref="N24:N25"/>
    <mergeCell ref="K25:M25"/>
    <mergeCell ref="K32:M32"/>
    <mergeCell ref="F82:H82"/>
    <mergeCell ref="K74:M74"/>
    <mergeCell ref="K75:M75"/>
    <mergeCell ref="K82:M82"/>
    <mergeCell ref="D64:D65"/>
    <mergeCell ref="I34:I35"/>
    <mergeCell ref="F25:H25"/>
    <mergeCell ref="F74:H74"/>
    <mergeCell ref="F75:H75"/>
    <mergeCell ref="A24:C24"/>
    <mergeCell ref="F24:H24"/>
    <mergeCell ref="I24:I25"/>
    <mergeCell ref="A1:N1"/>
    <mergeCell ref="A2:N2"/>
    <mergeCell ref="K4:M4"/>
    <mergeCell ref="F32:H32"/>
    <mergeCell ref="K12:M12"/>
    <mergeCell ref="K15:M15"/>
    <mergeCell ref="K22:M22"/>
    <mergeCell ref="K5:M5"/>
    <mergeCell ref="N4:N5"/>
    <mergeCell ref="F14:H14"/>
    <mergeCell ref="I14:I15"/>
    <mergeCell ref="F22:H22"/>
    <mergeCell ref="K14:M14"/>
    <mergeCell ref="D24:D25"/>
    <mergeCell ref="A25:C25"/>
    <mergeCell ref="K24:M24"/>
    <mergeCell ref="F44:H44"/>
    <mergeCell ref="F52:H52"/>
    <mergeCell ref="K42:M42"/>
    <mergeCell ref="K34:M34"/>
    <mergeCell ref="K35:M35"/>
    <mergeCell ref="F45:H45"/>
    <mergeCell ref="F34:H34"/>
    <mergeCell ref="F35:H35"/>
    <mergeCell ref="F42:H42"/>
    <mergeCell ref="K44:M44"/>
    <mergeCell ref="A72:C72"/>
    <mergeCell ref="K55:M55"/>
    <mergeCell ref="K45:M45"/>
    <mergeCell ref="A62:C62"/>
    <mergeCell ref="A55:C55"/>
    <mergeCell ref="A54:C54"/>
    <mergeCell ref="K54:M54"/>
    <mergeCell ref="A44:C44"/>
    <mergeCell ref="A22:C22"/>
    <mergeCell ref="F4:H4"/>
    <mergeCell ref="N14:N15"/>
    <mergeCell ref="K72:M72"/>
    <mergeCell ref="K52:M52"/>
    <mergeCell ref="K65:M65"/>
    <mergeCell ref="K62:M62"/>
    <mergeCell ref="A64:C64"/>
    <mergeCell ref="K64:M64"/>
    <mergeCell ref="A65:C65"/>
    <mergeCell ref="A34:C34"/>
    <mergeCell ref="A35:C35"/>
    <mergeCell ref="A42:C42"/>
    <mergeCell ref="A45:C45"/>
    <mergeCell ref="A52:C52"/>
    <mergeCell ref="I4:I5"/>
    <mergeCell ref="A4:C4"/>
    <mergeCell ref="D4:D5"/>
    <mergeCell ref="A12:C12"/>
    <mergeCell ref="F15:H15"/>
    <mergeCell ref="F5:H5"/>
    <mergeCell ref="F12:H12"/>
    <mergeCell ref="A14:C14"/>
    <mergeCell ref="D14:D15"/>
    <mergeCell ref="A15:C15"/>
    <mergeCell ref="A5:C5"/>
  </mergeCells>
  <phoneticPr fontId="0" type="noConversion"/>
  <printOptions horizontalCentered="1"/>
  <pageMargins left="0.25" right="0.25" top="0" bottom="0" header="0.5" footer="0.5"/>
  <pageSetup orientation="landscape"/>
  <headerFooter alignWithMargins="0"/>
  <rowBreaks count="1" manualBreakCount="1">
    <brk id="42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47"/>
  <sheetViews>
    <sheetView tabSelected="1" zoomScale="150" zoomScaleNormal="150" zoomScalePageLayoutView="150" workbookViewId="0">
      <pane ySplit="2" topLeftCell="A6" activePane="bottomLeft" state="frozen"/>
      <selection activeCell="K44" sqref="K44"/>
      <selection pane="bottomLeft" sqref="A1:C1"/>
    </sheetView>
  </sheetViews>
  <sheetFormatPr defaultColWidth="8.85546875" defaultRowHeight="12.75"/>
  <cols>
    <col min="1" max="1" width="5.7109375" customWidth="1"/>
    <col min="2" max="2" width="38.7109375" customWidth="1"/>
    <col min="3" max="3" width="10.7109375" customWidth="1"/>
  </cols>
  <sheetData>
    <row r="1" spans="1:3" ht="12" customHeight="1">
      <c r="A1" s="235" t="s">
        <v>98</v>
      </c>
      <c r="B1" s="236"/>
      <c r="C1" s="236"/>
    </row>
    <row r="2" spans="1:3" ht="12" customHeight="1">
      <c r="A2" s="237" t="s">
        <v>99</v>
      </c>
      <c r="B2" s="238"/>
      <c r="C2" s="238"/>
    </row>
    <row r="3" spans="1:3" ht="9" customHeight="1">
      <c r="A3" s="26"/>
      <c r="B3" s="26"/>
      <c r="C3" s="26"/>
    </row>
    <row r="4" spans="1:3" ht="9" customHeight="1">
      <c r="A4" s="232" t="s">
        <v>79</v>
      </c>
      <c r="B4" s="233"/>
      <c r="C4" s="234"/>
    </row>
    <row r="5" spans="1:3" ht="9" customHeight="1">
      <c r="A5" s="89"/>
      <c r="B5" s="89"/>
      <c r="C5" s="89"/>
    </row>
    <row r="6" spans="1:3" ht="9" customHeight="1">
      <c r="A6" s="69" t="s">
        <v>17</v>
      </c>
      <c r="B6" s="74" t="s">
        <v>18</v>
      </c>
      <c r="C6" s="69" t="s">
        <v>19</v>
      </c>
    </row>
    <row r="7" spans="1:3" ht="12" customHeight="1">
      <c r="A7" s="90">
        <v>1</v>
      </c>
      <c r="B7" s="91" t="s">
        <v>84</v>
      </c>
      <c r="C7" s="92">
        <f>Team!D42</f>
        <v>298</v>
      </c>
    </row>
    <row r="8" spans="1:3" ht="12" customHeight="1">
      <c r="A8" s="90">
        <f>A7+1</f>
        <v>2</v>
      </c>
      <c r="B8" s="91" t="s">
        <v>38</v>
      </c>
      <c r="C8" s="92">
        <f>Team!N62</f>
        <v>302</v>
      </c>
    </row>
    <row r="9" spans="1:3" ht="12" customHeight="1">
      <c r="A9" s="90">
        <f t="shared" ref="A9:A24" si="0">A8+1</f>
        <v>3</v>
      </c>
      <c r="B9" s="91" t="s">
        <v>93</v>
      </c>
      <c r="C9" s="92">
        <f>Team!N32</f>
        <v>313</v>
      </c>
    </row>
    <row r="10" spans="1:3" ht="12" customHeight="1">
      <c r="A10" s="90">
        <f t="shared" si="0"/>
        <v>4</v>
      </c>
      <c r="B10" s="91" t="s">
        <v>85</v>
      </c>
      <c r="C10" s="92">
        <f>Team!I42</f>
        <v>314</v>
      </c>
    </row>
    <row r="11" spans="1:3" ht="12" customHeight="1">
      <c r="A11" s="90">
        <f t="shared" si="0"/>
        <v>5</v>
      </c>
      <c r="B11" s="91" t="s">
        <v>70</v>
      </c>
      <c r="C11" s="92">
        <f>Team!I32</f>
        <v>329</v>
      </c>
    </row>
    <row r="12" spans="1:3" ht="12" customHeight="1">
      <c r="A12" s="90">
        <f t="shared" si="0"/>
        <v>6</v>
      </c>
      <c r="B12" s="91" t="s">
        <v>59</v>
      </c>
      <c r="C12" s="92">
        <f>Team!N42</f>
        <v>332</v>
      </c>
    </row>
    <row r="13" spans="1:3" ht="12" customHeight="1">
      <c r="A13" s="90">
        <f t="shared" si="0"/>
        <v>7</v>
      </c>
      <c r="B13" s="91" t="s">
        <v>69</v>
      </c>
      <c r="C13" s="92">
        <f>Team!D12</f>
        <v>336</v>
      </c>
    </row>
    <row r="14" spans="1:3" ht="12" customHeight="1">
      <c r="A14" s="90">
        <f t="shared" si="0"/>
        <v>8</v>
      </c>
      <c r="B14" s="91" t="s">
        <v>63</v>
      </c>
      <c r="C14" s="92">
        <f>Team!N22</f>
        <v>337</v>
      </c>
    </row>
    <row r="15" spans="1:3" ht="12" customHeight="1">
      <c r="A15" s="90">
        <f t="shared" si="0"/>
        <v>9</v>
      </c>
      <c r="B15" s="91" t="s">
        <v>95</v>
      </c>
      <c r="C15" s="92">
        <f>Team!N52</f>
        <v>341</v>
      </c>
    </row>
    <row r="16" spans="1:3" ht="12" customHeight="1">
      <c r="A16" s="90">
        <f t="shared" si="0"/>
        <v>10</v>
      </c>
      <c r="B16" s="91" t="s">
        <v>55</v>
      </c>
      <c r="C16" s="92">
        <f>Team!I52</f>
        <v>350</v>
      </c>
    </row>
    <row r="17" spans="1:3" ht="12" customHeight="1">
      <c r="A17" s="90">
        <f t="shared" si="0"/>
        <v>11</v>
      </c>
      <c r="B17" s="91" t="s">
        <v>83</v>
      </c>
      <c r="C17" s="92">
        <f>Team!D32</f>
        <v>354</v>
      </c>
    </row>
    <row r="18" spans="1:3" ht="12" customHeight="1">
      <c r="A18" s="90">
        <f t="shared" si="0"/>
        <v>12</v>
      </c>
      <c r="B18" s="91" t="s">
        <v>60</v>
      </c>
      <c r="C18" s="92">
        <f>Team!D72</f>
        <v>361</v>
      </c>
    </row>
    <row r="19" spans="1:3" ht="12" customHeight="1">
      <c r="A19" s="90">
        <f t="shared" si="0"/>
        <v>13</v>
      </c>
      <c r="B19" s="91" t="s">
        <v>56</v>
      </c>
      <c r="C19" s="92">
        <f>Team!N72</f>
        <v>362</v>
      </c>
    </row>
    <row r="20" spans="1:3" ht="12" customHeight="1">
      <c r="A20" s="90">
        <f t="shared" si="0"/>
        <v>14</v>
      </c>
      <c r="B20" s="91" t="s">
        <v>11</v>
      </c>
      <c r="C20" s="92">
        <f>Team!N12</f>
        <v>371</v>
      </c>
    </row>
    <row r="21" spans="1:3" ht="12" customHeight="1">
      <c r="A21" s="90">
        <f t="shared" si="0"/>
        <v>15</v>
      </c>
      <c r="B21" s="91" t="s">
        <v>74</v>
      </c>
      <c r="C21" s="92">
        <f>Team!I12</f>
        <v>387</v>
      </c>
    </row>
    <row r="22" spans="1:3" ht="12" customHeight="1">
      <c r="A22" s="90">
        <f t="shared" si="0"/>
        <v>16</v>
      </c>
      <c r="B22" s="91" t="s">
        <v>10</v>
      </c>
      <c r="C22" s="92">
        <f>Team!D62</f>
        <v>411</v>
      </c>
    </row>
    <row r="23" spans="1:3" ht="12" customHeight="1">
      <c r="A23" s="90">
        <f t="shared" si="0"/>
        <v>17</v>
      </c>
      <c r="B23" s="91" t="s">
        <v>54</v>
      </c>
      <c r="C23" s="92">
        <f>Team!D52</f>
        <v>417</v>
      </c>
    </row>
    <row r="24" spans="1:3" ht="12" customHeight="1">
      <c r="A24" s="90">
        <f t="shared" si="0"/>
        <v>18</v>
      </c>
      <c r="B24" s="91" t="s">
        <v>76</v>
      </c>
      <c r="C24" s="92">
        <f>Team!D22</f>
        <v>440</v>
      </c>
    </row>
    <row r="25" spans="1:3" ht="12" customHeight="1">
      <c r="A25" s="90" t="s">
        <v>191</v>
      </c>
      <c r="B25" s="91" t="s">
        <v>191</v>
      </c>
      <c r="C25" s="92" t="str">
        <f>Team!I22</f>
        <v xml:space="preserve"> </v>
      </c>
    </row>
    <row r="47" spans="1:2">
      <c r="A47" s="127"/>
      <c r="B47" s="127"/>
    </row>
  </sheetData>
  <autoFilter ref="B6:C25">
    <sortState ref="B7:C25">
      <sortCondition ref="C6:C25"/>
    </sortState>
  </autoFilter>
  <sortState ref="B7:C27">
    <sortCondition ref="C8:C27"/>
  </sortState>
  <mergeCells count="3">
    <mergeCell ref="A4:C4"/>
    <mergeCell ref="A1:C1"/>
    <mergeCell ref="A2:C2"/>
  </mergeCells>
  <phoneticPr fontId="0" type="noConversion"/>
  <printOptions horizontalCentered="1"/>
  <pageMargins left="0.25" right="0.25" top="0" bottom="0" header="0.5" footer="0.5"/>
  <pageSetup orientation="portrait"/>
  <headerFooter alignWithMargins="0"/>
  <rowBreaks count="1" manualBreakCount="1">
    <brk id="4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zoomScale="200" zoomScaleNormal="200" zoomScalePageLayoutView="200" workbookViewId="0">
      <pane ySplit="2" topLeftCell="A3" activePane="bottomLeft" state="frozen"/>
      <selection activeCell="K44" sqref="K44"/>
      <selection pane="bottomLeft" activeCell="A94" sqref="A94"/>
    </sheetView>
  </sheetViews>
  <sheetFormatPr defaultColWidth="8.85546875" defaultRowHeight="12.75"/>
  <cols>
    <col min="1" max="1" width="5.7109375" customWidth="1"/>
    <col min="2" max="2" width="25.7109375" customWidth="1"/>
    <col min="3" max="3" width="15.7109375" customWidth="1"/>
    <col min="4" max="4" width="10.7109375" customWidth="1"/>
    <col min="5" max="5" width="15.42578125" bestFit="1" customWidth="1"/>
  </cols>
  <sheetData>
    <row r="1" spans="1:5" ht="12" customHeight="1">
      <c r="A1" s="235" t="s">
        <v>100</v>
      </c>
      <c r="B1" s="236"/>
      <c r="C1" s="236"/>
      <c r="D1" s="239"/>
    </row>
    <row r="2" spans="1:5" ht="12" customHeight="1">
      <c r="A2" s="237" t="s">
        <v>96</v>
      </c>
      <c r="B2" s="238"/>
      <c r="C2" s="238"/>
      <c r="D2" s="240"/>
    </row>
    <row r="3" spans="1:5" ht="9" customHeight="1">
      <c r="A3" s="26"/>
      <c r="B3" s="26"/>
      <c r="C3" s="26"/>
      <c r="D3" s="26"/>
    </row>
    <row r="4" spans="1:5" ht="9" customHeight="1">
      <c r="A4" s="241" t="s">
        <v>34</v>
      </c>
      <c r="B4" s="242"/>
      <c r="C4" s="242"/>
      <c r="D4" s="243"/>
    </row>
    <row r="5" spans="1:5" ht="9" customHeight="1">
      <c r="A5" s="26"/>
      <c r="B5" s="26"/>
      <c r="C5" s="26"/>
      <c r="D5" s="26"/>
    </row>
    <row r="6" spans="1:5" ht="9" customHeight="1">
      <c r="A6" s="69" t="s">
        <v>17</v>
      </c>
      <c r="B6" s="74" t="s">
        <v>13</v>
      </c>
      <c r="C6" s="74" t="s">
        <v>18</v>
      </c>
      <c r="D6" s="69" t="s">
        <v>19</v>
      </c>
    </row>
    <row r="7" spans="1:5" ht="9" customHeight="1">
      <c r="A7" s="68">
        <v>1</v>
      </c>
      <c r="B7" s="94" t="str">
        <f>Individual!B42</f>
        <v>Andy Milligan</v>
      </c>
      <c r="C7" s="122" t="s">
        <v>80</v>
      </c>
      <c r="D7" s="65">
        <f>Individual!Y42</f>
        <v>70</v>
      </c>
      <c r="E7" s="129"/>
    </row>
    <row r="8" spans="1:5" ht="9" customHeight="1">
      <c r="A8" s="68" t="s">
        <v>191</v>
      </c>
      <c r="B8" s="94" t="str">
        <f>Individual!B106</f>
        <v>Nich Stachler</v>
      </c>
      <c r="C8" s="121" t="s">
        <v>36</v>
      </c>
      <c r="D8" s="65">
        <f>Individual!Y106</f>
        <v>70</v>
      </c>
      <c r="E8" s="106"/>
    </row>
    <row r="9" spans="1:5" ht="9" customHeight="1">
      <c r="A9" s="68">
        <v>3</v>
      </c>
      <c r="B9" s="94" t="str">
        <f>Individual!B6</f>
        <v>Riley Wilcoxon</v>
      </c>
      <c r="C9" s="109" t="s">
        <v>64</v>
      </c>
      <c r="D9" s="65">
        <f>Individual!Y6</f>
        <v>71</v>
      </c>
      <c r="E9" s="106"/>
    </row>
    <row r="10" spans="1:5" ht="9" customHeight="1">
      <c r="A10" s="68">
        <f t="shared" ref="A10:A70" si="0">A9+1</f>
        <v>4</v>
      </c>
      <c r="B10" s="94" t="str">
        <f>Individual!B18</f>
        <v>Shane Ochs</v>
      </c>
      <c r="C10" s="112" t="s">
        <v>3</v>
      </c>
      <c r="D10" s="65">
        <f>Individual!Y18</f>
        <v>72</v>
      </c>
      <c r="E10" s="106"/>
    </row>
    <row r="11" spans="1:5" ht="9" customHeight="1">
      <c r="A11" s="68" t="s">
        <v>191</v>
      </c>
      <c r="B11" s="94" t="str">
        <f>Individual!B60</f>
        <v>Matthew Scheid</v>
      </c>
      <c r="C11" s="116" t="s">
        <v>81</v>
      </c>
      <c r="D11" s="65">
        <f>Individual!Y60</f>
        <v>72</v>
      </c>
      <c r="E11" s="106"/>
    </row>
    <row r="12" spans="1:5" ht="9" customHeight="1">
      <c r="A12" s="68">
        <v>6</v>
      </c>
      <c r="B12" s="94" t="str">
        <f>Individual!B55</f>
        <v>Cameron Uhl</v>
      </c>
      <c r="C12" s="124" t="s">
        <v>90</v>
      </c>
      <c r="D12" s="65">
        <f>Individual!Y55</f>
        <v>73</v>
      </c>
    </row>
    <row r="13" spans="1:5" ht="9" customHeight="1">
      <c r="A13" s="68" t="s">
        <v>191</v>
      </c>
      <c r="B13" s="94" t="str">
        <f>Individual!B63</f>
        <v>Nate Vonderhaar</v>
      </c>
      <c r="C13" s="116" t="s">
        <v>81</v>
      </c>
      <c r="D13" s="65">
        <f>Individual!Y63</f>
        <v>73</v>
      </c>
      <c r="E13" s="106"/>
    </row>
    <row r="14" spans="1:5" ht="9" customHeight="1">
      <c r="A14" s="68" t="s">
        <v>191</v>
      </c>
      <c r="B14" s="94" t="str">
        <f>Individual!B67</f>
        <v>Timmy Hollenback</v>
      </c>
      <c r="C14" s="116" t="s">
        <v>82</v>
      </c>
      <c r="D14" s="65">
        <f>Individual!Y67</f>
        <v>73</v>
      </c>
      <c r="E14" s="106"/>
    </row>
    <row r="15" spans="1:5" ht="9" customHeight="1">
      <c r="A15" s="68">
        <v>9</v>
      </c>
      <c r="B15" s="94" t="str">
        <f>Individual!B48</f>
        <v>Brayden Tosi</v>
      </c>
      <c r="C15" s="115" t="s">
        <v>65</v>
      </c>
      <c r="D15" s="65">
        <f>Individual!Y48</f>
        <v>75</v>
      </c>
    </row>
    <row r="16" spans="1:5" ht="9" customHeight="1">
      <c r="A16" s="68">
        <f t="shared" si="0"/>
        <v>10</v>
      </c>
      <c r="B16" s="94" t="str">
        <f>Individual!B36</f>
        <v>Anthony Spinney</v>
      </c>
      <c r="C16" s="114" t="s">
        <v>61</v>
      </c>
      <c r="D16" s="65">
        <f>Individual!Y36</f>
        <v>76</v>
      </c>
    </row>
    <row r="17" spans="1:4" ht="9" customHeight="1">
      <c r="A17" s="68" t="s">
        <v>191</v>
      </c>
      <c r="B17" s="94" t="str">
        <f>Individual!B62</f>
        <v>AJ Wilhelm</v>
      </c>
      <c r="C17" s="116" t="s">
        <v>81</v>
      </c>
      <c r="D17" s="65">
        <f>Individual!Y62</f>
        <v>76</v>
      </c>
    </row>
    <row r="18" spans="1:4" ht="9" customHeight="1">
      <c r="A18" s="68" t="s">
        <v>191</v>
      </c>
      <c r="B18" s="94" t="str">
        <f>Individual!B66</f>
        <v>Rahul Parikh</v>
      </c>
      <c r="C18" s="116" t="s">
        <v>82</v>
      </c>
      <c r="D18" s="65">
        <f>Individual!Y66</f>
        <v>76</v>
      </c>
    </row>
    <row r="19" spans="1:4" ht="9" customHeight="1">
      <c r="A19" s="68">
        <v>13</v>
      </c>
      <c r="B19" s="94" t="str">
        <f>Individual!B50</f>
        <v>Brady Jacobs</v>
      </c>
      <c r="C19" s="115" t="s">
        <v>65</v>
      </c>
      <c r="D19" s="65">
        <f>Individual!Y50</f>
        <v>77</v>
      </c>
    </row>
    <row r="20" spans="1:4" ht="9" customHeight="1">
      <c r="A20" s="68" t="s">
        <v>191</v>
      </c>
      <c r="B20" s="94" t="str">
        <f>Individual!B61</f>
        <v>Ben Satterthwaite</v>
      </c>
      <c r="C20" s="116" t="s">
        <v>81</v>
      </c>
      <c r="D20" s="65">
        <f>Individual!Y61</f>
        <v>77</v>
      </c>
    </row>
    <row r="21" spans="1:4" ht="9" customHeight="1">
      <c r="A21" s="68" t="s">
        <v>191</v>
      </c>
      <c r="B21" s="94" t="str">
        <f>Individual!B73</f>
        <v>Josh Winhusen</v>
      </c>
      <c r="C21" s="117" t="s">
        <v>37</v>
      </c>
      <c r="D21" s="65">
        <f>Individual!Y73</f>
        <v>77</v>
      </c>
    </row>
    <row r="22" spans="1:4" ht="9" customHeight="1">
      <c r="A22" s="68" t="s">
        <v>191</v>
      </c>
      <c r="B22" s="94" t="str">
        <f>Individual!B102</f>
        <v>Jack Mueller</v>
      </c>
      <c r="C22" s="121" t="s">
        <v>36</v>
      </c>
      <c r="D22" s="65">
        <f>Individual!Y102</f>
        <v>77</v>
      </c>
    </row>
    <row r="23" spans="1:4" ht="9" customHeight="1">
      <c r="A23" s="68" t="s">
        <v>191</v>
      </c>
      <c r="B23" s="94" t="str">
        <f>Individual!B105</f>
        <v>Eric Braun</v>
      </c>
      <c r="C23" s="121" t="s">
        <v>36</v>
      </c>
      <c r="D23" s="65">
        <f>Individual!Y105</f>
        <v>77</v>
      </c>
    </row>
    <row r="24" spans="1:4" ht="9" customHeight="1">
      <c r="A24" s="68">
        <v>18</v>
      </c>
      <c r="B24" s="94" t="str">
        <f>Individual!B54</f>
        <v>Jake Curry</v>
      </c>
      <c r="C24" s="124" t="s">
        <v>90</v>
      </c>
      <c r="D24" s="65">
        <f>Individual!Y54</f>
        <v>78</v>
      </c>
    </row>
    <row r="25" spans="1:4" ht="9" customHeight="1">
      <c r="A25" s="68" t="s">
        <v>191</v>
      </c>
      <c r="B25" s="94" t="str">
        <f>Individual!B104</f>
        <v>Adam Gilmore</v>
      </c>
      <c r="C25" s="121" t="s">
        <v>36</v>
      </c>
      <c r="D25" s="65">
        <f>Individual!Y104</f>
        <v>78</v>
      </c>
    </row>
    <row r="26" spans="1:4" ht="9" customHeight="1">
      <c r="A26" s="68">
        <v>20</v>
      </c>
      <c r="B26" s="94" t="str">
        <f>Individual!B56</f>
        <v>Adam Murphy</v>
      </c>
      <c r="C26" s="124" t="s">
        <v>90</v>
      </c>
      <c r="D26" s="65">
        <f>Individual!Y56</f>
        <v>79</v>
      </c>
    </row>
    <row r="27" spans="1:4" ht="9" customHeight="1">
      <c r="A27" s="68" t="s">
        <v>191</v>
      </c>
      <c r="B27" s="94" t="str">
        <f>Individual!B68</f>
        <v>Carson Howard</v>
      </c>
      <c r="C27" s="116" t="s">
        <v>82</v>
      </c>
      <c r="D27" s="65">
        <f>Individual!Y68</f>
        <v>79</v>
      </c>
    </row>
    <row r="28" spans="1:4" ht="9" customHeight="1">
      <c r="A28" s="68" t="s">
        <v>191</v>
      </c>
      <c r="B28" s="94" t="str">
        <f>Individual!B72</f>
        <v>Evan Green</v>
      </c>
      <c r="C28" s="117" t="s">
        <v>37</v>
      </c>
      <c r="D28" s="65">
        <f>Individual!Y72</f>
        <v>79</v>
      </c>
    </row>
    <row r="29" spans="1:4" ht="9" customHeight="1">
      <c r="A29" s="68">
        <v>23</v>
      </c>
      <c r="B29" s="94" t="str">
        <f>Individual!B7</f>
        <v>Liam Harris</v>
      </c>
      <c r="C29" s="109" t="s">
        <v>64</v>
      </c>
      <c r="D29" s="65">
        <f>Individual!Y7</f>
        <v>80</v>
      </c>
    </row>
    <row r="30" spans="1:4" ht="9" customHeight="1">
      <c r="A30" s="68" t="s">
        <v>191</v>
      </c>
      <c r="B30" s="94" t="str">
        <f>Individual!B84</f>
        <v>Connor Lyons</v>
      </c>
      <c r="C30" s="119" t="s">
        <v>44</v>
      </c>
      <c r="D30" s="65">
        <f>Individual!Y84</f>
        <v>80</v>
      </c>
    </row>
    <row r="31" spans="1:4" ht="9" customHeight="1">
      <c r="A31" s="68">
        <v>25</v>
      </c>
      <c r="B31" s="94" t="str">
        <f>Individual!B64</f>
        <v>Charlie Golski</v>
      </c>
      <c r="C31" s="116" t="s">
        <v>81</v>
      </c>
      <c r="D31" s="65">
        <f>Individual!Y64</f>
        <v>81</v>
      </c>
    </row>
    <row r="32" spans="1:4" ht="9" customHeight="1">
      <c r="A32" s="68" t="s">
        <v>191</v>
      </c>
      <c r="B32" s="94" t="str">
        <f>Individual!B103</f>
        <v>Nolan Schuermann</v>
      </c>
      <c r="C32" s="121" t="s">
        <v>36</v>
      </c>
      <c r="D32" s="65">
        <f>Individual!Y103</f>
        <v>81</v>
      </c>
    </row>
    <row r="33" spans="1:4" ht="9" customHeight="1">
      <c r="A33" s="68">
        <v>27</v>
      </c>
      <c r="B33" s="95" t="str">
        <f>Individual!B90</f>
        <v>Alex Grotjan</v>
      </c>
      <c r="C33" s="112" t="s">
        <v>94</v>
      </c>
      <c r="D33" s="65">
        <f>Individual!Y90</f>
        <v>82</v>
      </c>
    </row>
    <row r="34" spans="1:4" ht="9" customHeight="1">
      <c r="A34" s="68">
        <f t="shared" si="0"/>
        <v>28</v>
      </c>
      <c r="B34" s="94" t="str">
        <f>Individual!B12</f>
        <v>Ben French</v>
      </c>
      <c r="C34" s="111" t="s">
        <v>73</v>
      </c>
      <c r="D34" s="65">
        <f>Individual!Y12</f>
        <v>83</v>
      </c>
    </row>
    <row r="35" spans="1:4" ht="9" customHeight="1">
      <c r="A35" s="68" t="s">
        <v>191</v>
      </c>
      <c r="B35" s="94" t="str">
        <f>Individual!B58</f>
        <v>Leon Dolgonovsky</v>
      </c>
      <c r="C35" s="124" t="s">
        <v>90</v>
      </c>
      <c r="D35" s="65">
        <f>Individual!Y58</f>
        <v>83</v>
      </c>
    </row>
    <row r="36" spans="1:4" ht="9" customHeight="1">
      <c r="A36" s="68" t="s">
        <v>191</v>
      </c>
      <c r="B36" s="95" t="str">
        <f>Individual!B93</f>
        <v>Coby Weibel</v>
      </c>
      <c r="C36" s="112" t="s">
        <v>94</v>
      </c>
      <c r="D36" s="65">
        <f>Individual!Y93</f>
        <v>83</v>
      </c>
    </row>
    <row r="37" spans="1:4" ht="9" customHeight="1">
      <c r="A37" s="68">
        <v>31</v>
      </c>
      <c r="B37" s="94" t="str">
        <f>Individual!B38</f>
        <v>Elliott Nichols</v>
      </c>
      <c r="C37" s="114" t="s">
        <v>61</v>
      </c>
      <c r="D37" s="65">
        <f>Individual!Y38</f>
        <v>84</v>
      </c>
    </row>
    <row r="38" spans="1:4" ht="9" customHeight="1">
      <c r="A38" s="68" t="s">
        <v>191</v>
      </c>
      <c r="B38" s="94" t="str">
        <f>Individual!B57</f>
        <v>Ryan Murphy</v>
      </c>
      <c r="C38" s="124" t="s">
        <v>90</v>
      </c>
      <c r="D38" s="65">
        <f>Individual!Y57</f>
        <v>84</v>
      </c>
    </row>
    <row r="39" spans="1:4" ht="9" customHeight="1">
      <c r="A39" s="68" t="s">
        <v>191</v>
      </c>
      <c r="B39" s="95" t="str">
        <f>Individual!B108</f>
        <v>Trey Humphrey</v>
      </c>
      <c r="C39" s="118" t="s">
        <v>58</v>
      </c>
      <c r="D39" s="65">
        <f>Individual!Y108</f>
        <v>84</v>
      </c>
    </row>
    <row r="40" spans="1:4" ht="9" customHeight="1">
      <c r="A40" s="68">
        <v>34</v>
      </c>
      <c r="B40" s="94" t="str">
        <f>Individual!B37</f>
        <v>Luke Corey</v>
      </c>
      <c r="C40" s="114" t="s">
        <v>61</v>
      </c>
      <c r="D40" s="65">
        <f>Individual!Y37</f>
        <v>85</v>
      </c>
    </row>
    <row r="41" spans="1:4" ht="9" customHeight="1">
      <c r="A41" s="68" t="s">
        <v>191</v>
      </c>
      <c r="B41" s="94" t="str">
        <f>Individual!B74</f>
        <v>Kyler Alvey</v>
      </c>
      <c r="C41" s="117" t="s">
        <v>37</v>
      </c>
      <c r="D41" s="65">
        <f>Individual!Y74</f>
        <v>85</v>
      </c>
    </row>
    <row r="42" spans="1:4" ht="9" customHeight="1">
      <c r="A42" s="68" t="s">
        <v>191</v>
      </c>
      <c r="B42" s="95" t="str">
        <f>Individual!B110</f>
        <v>Beu Holt</v>
      </c>
      <c r="C42" s="118" t="s">
        <v>58</v>
      </c>
      <c r="D42" s="65">
        <f>Individual!Y110</f>
        <v>85</v>
      </c>
    </row>
    <row r="43" spans="1:4" ht="9" customHeight="1">
      <c r="A43" s="68" t="s">
        <v>191</v>
      </c>
      <c r="B43" s="64" t="str">
        <f>Individual!B114</f>
        <v>Pierce Grimpe</v>
      </c>
      <c r="C43" s="110" t="s">
        <v>45</v>
      </c>
      <c r="D43" s="65">
        <f>Individual!Y114</f>
        <v>85</v>
      </c>
    </row>
    <row r="44" spans="1:4" ht="9" customHeight="1">
      <c r="A44" s="68">
        <v>38</v>
      </c>
      <c r="B44" s="94" t="str">
        <f>Individual!B49</f>
        <v>Travis Houseman</v>
      </c>
      <c r="C44" s="115" t="s">
        <v>65</v>
      </c>
      <c r="D44" s="65">
        <f>Individual!Y49</f>
        <v>86</v>
      </c>
    </row>
    <row r="45" spans="1:4" ht="9" customHeight="1">
      <c r="A45" s="68" t="s">
        <v>191</v>
      </c>
      <c r="B45" s="94" t="str">
        <f>Individual!B69</f>
        <v>Daniel Heister</v>
      </c>
      <c r="C45" s="116" t="s">
        <v>82</v>
      </c>
      <c r="D45" s="65">
        <f>Individual!Y69</f>
        <v>86</v>
      </c>
    </row>
    <row r="46" spans="1:4" ht="9" customHeight="1">
      <c r="A46" s="68" t="s">
        <v>191</v>
      </c>
      <c r="B46" s="95" t="str">
        <f>Individual!B96</f>
        <v>Zane Mohler</v>
      </c>
      <c r="C46" s="120" t="s">
        <v>35</v>
      </c>
      <c r="D46" s="65">
        <f>Individual!Y96</f>
        <v>86</v>
      </c>
    </row>
    <row r="47" spans="1:4" ht="9" customHeight="1">
      <c r="A47" s="68">
        <v>41</v>
      </c>
      <c r="B47" s="94" t="str">
        <f>Individual!B86</f>
        <v>Carson Turner</v>
      </c>
      <c r="C47" s="119" t="s">
        <v>44</v>
      </c>
      <c r="D47" s="65">
        <f>Individual!Y86</f>
        <v>87</v>
      </c>
    </row>
    <row r="48" spans="1:4" ht="9" customHeight="1">
      <c r="A48" s="68" t="s">
        <v>191</v>
      </c>
      <c r="B48" s="95" t="str">
        <f>Individual!B91</f>
        <v>Sam Peeler</v>
      </c>
      <c r="C48" s="112" t="s">
        <v>94</v>
      </c>
      <c r="D48" s="65">
        <f>Individual!Y91</f>
        <v>87</v>
      </c>
    </row>
    <row r="49" spans="1:4" ht="9" customHeight="1">
      <c r="A49" s="68" t="s">
        <v>191</v>
      </c>
      <c r="B49" s="64" t="str">
        <f>Individual!B115</f>
        <v>Tyler Dysinger</v>
      </c>
      <c r="C49" s="110" t="s">
        <v>45</v>
      </c>
      <c r="D49" s="65">
        <f>Individual!Y115</f>
        <v>87</v>
      </c>
    </row>
    <row r="50" spans="1:4" ht="9" customHeight="1">
      <c r="A50" s="68">
        <v>44</v>
      </c>
      <c r="B50" s="94" t="str">
        <f>Individual!B43</f>
        <v>Nick Roberts</v>
      </c>
      <c r="C50" s="122" t="s">
        <v>80</v>
      </c>
      <c r="D50" s="65">
        <f>Individual!Y43</f>
        <v>88</v>
      </c>
    </row>
    <row r="51" spans="1:4" ht="9" customHeight="1">
      <c r="A51" s="68" t="s">
        <v>191</v>
      </c>
      <c r="B51" s="94" t="str">
        <f>Individual!B85</f>
        <v>Trevor Whalen</v>
      </c>
      <c r="C51" s="119" t="s">
        <v>44</v>
      </c>
      <c r="D51" s="65">
        <f>Individual!Y85</f>
        <v>88</v>
      </c>
    </row>
    <row r="52" spans="1:4" ht="9" customHeight="1">
      <c r="A52" s="68">
        <v>46</v>
      </c>
      <c r="B52" s="94" t="str">
        <f>Individual!B8</f>
        <v>Simon Stolly</v>
      </c>
      <c r="C52" s="109" t="s">
        <v>64</v>
      </c>
      <c r="D52" s="65">
        <f>Individual!Y8</f>
        <v>89</v>
      </c>
    </row>
    <row r="53" spans="1:4" ht="9" customHeight="1">
      <c r="A53" s="68" t="s">
        <v>191</v>
      </c>
      <c r="B53" s="95" t="str">
        <f>Individual!B92</f>
        <v>Jacob Pozzuto</v>
      </c>
      <c r="C53" s="112" t="s">
        <v>94</v>
      </c>
      <c r="D53" s="65">
        <f>Individual!Y92</f>
        <v>89</v>
      </c>
    </row>
    <row r="54" spans="1:4" ht="9" customHeight="1">
      <c r="A54" s="68">
        <v>48</v>
      </c>
      <c r="B54" s="94" t="str">
        <f>Individual!B51</f>
        <v>Ryan Dorrell</v>
      </c>
      <c r="C54" s="115" t="s">
        <v>65</v>
      </c>
      <c r="D54" s="65">
        <f>Individual!Y51</f>
        <v>91</v>
      </c>
    </row>
    <row r="55" spans="1:4" ht="9" customHeight="1">
      <c r="A55" s="68" t="s">
        <v>191</v>
      </c>
      <c r="B55" s="94" t="str">
        <f>Individual!B75</f>
        <v>Clay Lorin</v>
      </c>
      <c r="C55" s="117" t="s">
        <v>37</v>
      </c>
      <c r="D55" s="65">
        <f>Individual!Y75</f>
        <v>91</v>
      </c>
    </row>
    <row r="56" spans="1:4" ht="9" customHeight="1">
      <c r="A56" s="68">
        <v>50</v>
      </c>
      <c r="B56" s="94" t="str">
        <f>Individual!B40</f>
        <v>Jason Childs</v>
      </c>
      <c r="C56" s="114" t="s">
        <v>61</v>
      </c>
      <c r="D56" s="65">
        <f>Individual!Y40</f>
        <v>92</v>
      </c>
    </row>
    <row r="57" spans="1:4" ht="9" customHeight="1">
      <c r="A57" s="68" t="s">
        <v>191</v>
      </c>
      <c r="B57" s="94" t="str">
        <f>Individual!B78</f>
        <v>JJ Legge</v>
      </c>
      <c r="C57" s="118" t="s">
        <v>43</v>
      </c>
      <c r="D57" s="65">
        <f>Individual!Y78</f>
        <v>92</v>
      </c>
    </row>
    <row r="58" spans="1:4" ht="9" customHeight="1">
      <c r="A58" s="68">
        <v>52</v>
      </c>
      <c r="B58" s="94" t="str">
        <f>Individual!B24</f>
        <v>Logan Brennaman</v>
      </c>
      <c r="C58" s="113" t="s">
        <v>75</v>
      </c>
      <c r="D58" s="65">
        <f>Individual!Y24</f>
        <v>93</v>
      </c>
    </row>
    <row r="59" spans="1:4" ht="9" customHeight="1">
      <c r="A59" s="68">
        <f t="shared" si="0"/>
        <v>53</v>
      </c>
      <c r="B59" s="94" t="str">
        <f>Individual!B44</f>
        <v>Sam Stickley</v>
      </c>
      <c r="C59" s="123" t="s">
        <v>80</v>
      </c>
      <c r="D59" s="65">
        <f>Individual!Y44</f>
        <v>94</v>
      </c>
    </row>
    <row r="60" spans="1:4" ht="9" customHeight="1">
      <c r="A60" s="68" t="s">
        <v>191</v>
      </c>
      <c r="B60" s="151" t="str">
        <f>Individual!B117</f>
        <v>Ethan Conley</v>
      </c>
      <c r="C60" s="152" t="s">
        <v>45</v>
      </c>
      <c r="D60" s="65">
        <f>Individual!Y117</f>
        <v>94</v>
      </c>
    </row>
    <row r="61" spans="1:4" ht="9" customHeight="1">
      <c r="A61" s="68">
        <v>55</v>
      </c>
      <c r="B61" s="94" t="str">
        <f>Individual!B14</f>
        <v>Jacob DaGiau</v>
      </c>
      <c r="C61" s="111" t="s">
        <v>73</v>
      </c>
      <c r="D61" s="65">
        <f>Individual!Y14</f>
        <v>95</v>
      </c>
    </row>
    <row r="62" spans="1:4" ht="9" customHeight="1">
      <c r="A62" s="68" t="s">
        <v>191</v>
      </c>
      <c r="B62" s="94" t="str">
        <f>Individual!B88</f>
        <v>Nick Whalen</v>
      </c>
      <c r="C62" s="119" t="s">
        <v>44</v>
      </c>
      <c r="D62" s="65">
        <f>Individual!Y88</f>
        <v>95</v>
      </c>
    </row>
    <row r="63" spans="1:4" ht="9" customHeight="1">
      <c r="A63" s="68" t="s">
        <v>191</v>
      </c>
      <c r="B63" s="95" t="str">
        <f>Individual!B111</f>
        <v>Mason Roy</v>
      </c>
      <c r="C63" s="118" t="s">
        <v>58</v>
      </c>
      <c r="D63" s="65">
        <f>Individual!Y111</f>
        <v>95</v>
      </c>
    </row>
    <row r="64" spans="1:4" ht="9" customHeight="1">
      <c r="A64" s="68">
        <v>58</v>
      </c>
      <c r="B64" s="94" t="str">
        <f>Individual!B9</f>
        <v>Jared Salyer</v>
      </c>
      <c r="C64" s="109" t="s">
        <v>64</v>
      </c>
      <c r="D64" s="65">
        <f>Individual!Y9</f>
        <v>96</v>
      </c>
    </row>
    <row r="65" spans="1:4" ht="9" customHeight="1">
      <c r="A65" s="68" t="s">
        <v>191</v>
      </c>
      <c r="B65" s="94" t="str">
        <f>Individual!B20</f>
        <v>John Lawhorn</v>
      </c>
      <c r="C65" s="112" t="s">
        <v>3</v>
      </c>
      <c r="D65" s="65">
        <f>Individual!Y20</f>
        <v>96</v>
      </c>
    </row>
    <row r="66" spans="1:4" ht="9" customHeight="1">
      <c r="A66" s="68" t="s">
        <v>191</v>
      </c>
      <c r="B66" s="64" t="str">
        <f>Individual!B116</f>
        <v>Aaron Shaner</v>
      </c>
      <c r="C66" s="110" t="s">
        <v>45</v>
      </c>
      <c r="D66" s="65">
        <f>Individual!Y116</f>
        <v>96</v>
      </c>
    </row>
    <row r="67" spans="1:4" ht="9" customHeight="1">
      <c r="A67" s="68">
        <v>61</v>
      </c>
      <c r="B67" s="94" t="str">
        <f>Individual!B79</f>
        <v>Nikolai Mardovin</v>
      </c>
      <c r="C67" s="118" t="s">
        <v>43</v>
      </c>
      <c r="D67" s="65">
        <f>Individual!Y79</f>
        <v>97</v>
      </c>
    </row>
    <row r="68" spans="1:4" ht="9" customHeight="1">
      <c r="A68" s="68" t="s">
        <v>191</v>
      </c>
      <c r="B68" s="95" t="str">
        <f>Individual!B109</f>
        <v>Jared Bullock</v>
      </c>
      <c r="C68" s="118" t="s">
        <v>58</v>
      </c>
      <c r="D68" s="65">
        <f>Individual!Y109</f>
        <v>97</v>
      </c>
    </row>
    <row r="69" spans="1:4" ht="9" customHeight="1">
      <c r="A69" s="68">
        <v>63</v>
      </c>
      <c r="B69" s="94" t="str">
        <f>Individual!B76</f>
        <v>Leit Lykins</v>
      </c>
      <c r="C69" s="117" t="s">
        <v>37</v>
      </c>
      <c r="D69" s="65">
        <f>Individual!Y76</f>
        <v>98</v>
      </c>
    </row>
    <row r="70" spans="1:4" ht="9" customHeight="1">
      <c r="A70" s="68">
        <f t="shared" si="0"/>
        <v>64</v>
      </c>
      <c r="B70" s="94" t="str">
        <f>Individual!B10</f>
        <v>Brady Burden</v>
      </c>
      <c r="C70" s="109" t="s">
        <v>64</v>
      </c>
      <c r="D70" s="65">
        <f>Individual!Y10</f>
        <v>99</v>
      </c>
    </row>
    <row r="71" spans="1:4" ht="9" customHeight="1">
      <c r="A71" s="68" t="s">
        <v>191</v>
      </c>
      <c r="B71" s="94" t="str">
        <f>Individual!B19</f>
        <v>Ethan Hawkes</v>
      </c>
      <c r="C71" s="112" t="s">
        <v>3</v>
      </c>
      <c r="D71" s="65">
        <f>Individual!Y19</f>
        <v>99</v>
      </c>
    </row>
    <row r="72" spans="1:4" ht="9" customHeight="1">
      <c r="A72" s="68" t="s">
        <v>191</v>
      </c>
      <c r="B72" s="95" t="str">
        <f>Individual!B94</f>
        <v>Gavin Kean</v>
      </c>
      <c r="C72" s="112" t="s">
        <v>94</v>
      </c>
      <c r="D72" s="65">
        <f>Individual!Y94</f>
        <v>99</v>
      </c>
    </row>
    <row r="73" spans="1:4" ht="9" customHeight="1">
      <c r="A73" s="68">
        <v>67</v>
      </c>
      <c r="B73" s="94" t="str">
        <f>Individual!B13</f>
        <v>Cooper Decker</v>
      </c>
      <c r="C73" s="111" t="s">
        <v>73</v>
      </c>
      <c r="D73" s="65">
        <f>Individual!Y13</f>
        <v>102</v>
      </c>
    </row>
    <row r="74" spans="1:4" ht="9" customHeight="1">
      <c r="A74" s="68" t="s">
        <v>191</v>
      </c>
      <c r="B74" s="94" t="str">
        <f>Individual!B46</f>
        <v>Eric Goddard</v>
      </c>
      <c r="C74" s="123" t="s">
        <v>80</v>
      </c>
      <c r="D74" s="65">
        <f>Individual!Y46</f>
        <v>102</v>
      </c>
    </row>
    <row r="75" spans="1:4" ht="9" customHeight="1">
      <c r="A75" s="68">
        <v>69</v>
      </c>
      <c r="B75" s="94" t="str">
        <f>Individual!B52</f>
        <v>Ty Beegle</v>
      </c>
      <c r="C75" s="115" t="s">
        <v>65</v>
      </c>
      <c r="D75" s="65">
        <f>Individual!Y52</f>
        <v>103</v>
      </c>
    </row>
    <row r="76" spans="1:4" ht="9" customHeight="1">
      <c r="A76" s="68">
        <f t="shared" ref="A76:A94" si="1">A75+1</f>
        <v>70</v>
      </c>
      <c r="B76" s="94" t="str">
        <f>Individual!B22</f>
        <v>Cody Bryant</v>
      </c>
      <c r="C76" s="112" t="s">
        <v>3</v>
      </c>
      <c r="D76" s="65">
        <f>Individual!Y22</f>
        <v>104</v>
      </c>
    </row>
    <row r="77" spans="1:4" ht="9" customHeight="1">
      <c r="A77" s="68">
        <f t="shared" si="1"/>
        <v>71</v>
      </c>
      <c r="B77" s="94" t="str">
        <f>Individual!B21</f>
        <v>JD Foutch</v>
      </c>
      <c r="C77" s="112" t="s">
        <v>3</v>
      </c>
      <c r="D77" s="65">
        <f>Individual!Y21</f>
        <v>105</v>
      </c>
    </row>
    <row r="78" spans="1:4" ht="9" customHeight="1">
      <c r="A78" s="68">
        <f t="shared" si="1"/>
        <v>72</v>
      </c>
      <c r="B78" s="94" t="str">
        <f>Individual!B87</f>
        <v>Jake Cure</v>
      </c>
      <c r="C78" s="119" t="s">
        <v>44</v>
      </c>
      <c r="D78" s="65">
        <f>Individual!Y87</f>
        <v>106</v>
      </c>
    </row>
    <row r="79" spans="1:4" ht="9" customHeight="1">
      <c r="A79" s="68" t="s">
        <v>191</v>
      </c>
      <c r="B79" s="95" t="str">
        <f>Individual!B99</f>
        <v>Hayden Bumgardner</v>
      </c>
      <c r="C79" s="120" t="s">
        <v>35</v>
      </c>
      <c r="D79" s="65">
        <f>Individual!Y99</f>
        <v>106</v>
      </c>
    </row>
    <row r="80" spans="1:4" ht="9" customHeight="1">
      <c r="A80" s="68">
        <v>74</v>
      </c>
      <c r="B80" s="94" t="str">
        <f>Individual!B16</f>
        <v>Hunter D'Angelo</v>
      </c>
      <c r="C80" s="111" t="s">
        <v>73</v>
      </c>
      <c r="D80" s="65">
        <f>Individual!Y16</f>
        <v>107</v>
      </c>
    </row>
    <row r="81" spans="1:4" ht="9" customHeight="1">
      <c r="A81" s="68" t="s">
        <v>191</v>
      </c>
      <c r="B81" s="95" t="str">
        <f>Individual!B112</f>
        <v>Hawkins Parker</v>
      </c>
      <c r="C81" s="118" t="s">
        <v>58</v>
      </c>
      <c r="D81" s="65">
        <f>Individual!Y112</f>
        <v>107</v>
      </c>
    </row>
    <row r="82" spans="1:4" ht="9" customHeight="1">
      <c r="A82" s="68" t="s">
        <v>191</v>
      </c>
      <c r="B82" s="64" t="str">
        <f>Individual!B118</f>
        <v>Luke Ehlinger</v>
      </c>
      <c r="C82" s="110" t="s">
        <v>45</v>
      </c>
      <c r="D82" s="65">
        <f>Individual!Y118</f>
        <v>107</v>
      </c>
    </row>
    <row r="83" spans="1:4" ht="9" customHeight="1">
      <c r="A83" s="68">
        <v>77</v>
      </c>
      <c r="B83" s="95" t="str">
        <f>Individual!B100</f>
        <v>Nick Ruppert</v>
      </c>
      <c r="C83" s="120" t="s">
        <v>35</v>
      </c>
      <c r="D83" s="65">
        <f>Individual!Y100</f>
        <v>108</v>
      </c>
    </row>
    <row r="84" spans="1:4" ht="9" customHeight="1">
      <c r="A84" s="68">
        <f t="shared" si="1"/>
        <v>78</v>
      </c>
      <c r="B84" s="94" t="str">
        <f>Individual!B25</f>
        <v>Jadon Horsley</v>
      </c>
      <c r="C84" s="113" t="s">
        <v>75</v>
      </c>
      <c r="D84" s="65">
        <f>Individual!Y25</f>
        <v>109</v>
      </c>
    </row>
    <row r="85" spans="1:4" ht="9" customHeight="1">
      <c r="A85" s="68" t="s">
        <v>191</v>
      </c>
      <c r="B85" s="94" t="str">
        <f>Individual!B80</f>
        <v>Dillon Snapp</v>
      </c>
      <c r="C85" s="118" t="s">
        <v>43</v>
      </c>
      <c r="D85" s="65">
        <f>Individual!Y80</f>
        <v>109</v>
      </c>
    </row>
    <row r="86" spans="1:4" ht="9" customHeight="1">
      <c r="A86" s="68">
        <v>80</v>
      </c>
      <c r="B86" s="95" t="str">
        <f>Individual!B97</f>
        <v>Mitchell Sin</v>
      </c>
      <c r="C86" s="120" t="s">
        <v>35</v>
      </c>
      <c r="D86" s="65">
        <f>Individual!Y97</f>
        <v>111</v>
      </c>
    </row>
    <row r="87" spans="1:4" ht="9" customHeight="1">
      <c r="A87" s="68">
        <f t="shared" si="1"/>
        <v>81</v>
      </c>
      <c r="B87" s="95" t="str">
        <f>Individual!B98</f>
        <v>Noah Crawford</v>
      </c>
      <c r="C87" s="120" t="s">
        <v>35</v>
      </c>
      <c r="D87" s="65">
        <f>Individual!Y98</f>
        <v>115</v>
      </c>
    </row>
    <row r="88" spans="1:4" ht="9" customHeight="1">
      <c r="A88" s="68">
        <f t="shared" si="1"/>
        <v>82</v>
      </c>
      <c r="B88" s="94" t="str">
        <f>Individual!B15</f>
        <v>Bryce Day</v>
      </c>
      <c r="C88" s="111" t="s">
        <v>73</v>
      </c>
      <c r="D88" s="65">
        <f>Individual!Y15</f>
        <v>119</v>
      </c>
    </row>
    <row r="89" spans="1:4" ht="9" customHeight="1">
      <c r="A89" s="68" t="s">
        <v>191</v>
      </c>
      <c r="B89" s="94" t="str">
        <f>Individual!B26</f>
        <v>Mitch Rogers</v>
      </c>
      <c r="C89" s="113" t="s">
        <v>75</v>
      </c>
      <c r="D89" s="65">
        <f>Individual!Y26</f>
        <v>119</v>
      </c>
    </row>
    <row r="90" spans="1:4" ht="9" customHeight="1">
      <c r="A90" s="68" t="s">
        <v>191</v>
      </c>
      <c r="B90" s="94" t="str">
        <f>Individual!B27</f>
        <v>Eli Wilson</v>
      </c>
      <c r="C90" s="113" t="s">
        <v>75</v>
      </c>
      <c r="D90" s="65">
        <f>Individual!Y27</f>
        <v>119</v>
      </c>
    </row>
    <row r="91" spans="1:4" ht="9" customHeight="1">
      <c r="A91" s="68" t="s">
        <v>191</v>
      </c>
      <c r="B91" s="94" t="str">
        <f>Individual!B82</f>
        <v>Jake Lowe</v>
      </c>
      <c r="C91" s="118" t="s">
        <v>43</v>
      </c>
      <c r="D91" s="65">
        <f>Individual!Y82</f>
        <v>119</v>
      </c>
    </row>
    <row r="92" spans="1:4" ht="9" customHeight="1">
      <c r="A92" s="68">
        <v>86</v>
      </c>
      <c r="B92" s="94" t="str">
        <f>Individual!B45</f>
        <v>Grant Whetstone</v>
      </c>
      <c r="C92" s="123" t="s">
        <v>80</v>
      </c>
      <c r="D92" s="65">
        <f>Individual!Y45</f>
        <v>130</v>
      </c>
    </row>
    <row r="93" spans="1:4" ht="9" customHeight="1">
      <c r="A93" s="68">
        <f t="shared" si="1"/>
        <v>87</v>
      </c>
      <c r="B93" s="94" t="str">
        <f>Individual!B28</f>
        <v>Ian Hostetler</v>
      </c>
      <c r="C93" s="113" t="s">
        <v>75</v>
      </c>
      <c r="D93" s="65">
        <f>Individual!Y28</f>
        <v>137</v>
      </c>
    </row>
    <row r="94" spans="1:4" ht="9" customHeight="1">
      <c r="A94" s="68">
        <f t="shared" si="1"/>
        <v>88</v>
      </c>
      <c r="B94" s="94" t="str">
        <f>Individual!B81</f>
        <v>Fred Peters</v>
      </c>
      <c r="C94" s="118" t="s">
        <v>43</v>
      </c>
      <c r="D94" s="65">
        <f>Individual!Y81</f>
        <v>141</v>
      </c>
    </row>
    <row r="95" spans="1:4" ht="9" customHeight="1">
      <c r="A95" s="68"/>
      <c r="B95" s="94"/>
      <c r="C95" s="153"/>
      <c r="D95" s="65"/>
    </row>
    <row r="96" spans="1:4" ht="9" customHeight="1">
      <c r="A96" s="68"/>
      <c r="B96" s="94"/>
      <c r="C96" s="153"/>
      <c r="D96" s="65"/>
    </row>
    <row r="97" spans="1:4" ht="9" customHeight="1">
      <c r="A97" s="68"/>
      <c r="B97" s="94"/>
      <c r="C97" s="153"/>
      <c r="D97" s="65"/>
    </row>
    <row r="98" spans="1:4" ht="9" customHeight="1">
      <c r="A98" s="68"/>
      <c r="B98" s="94"/>
      <c r="C98" s="153"/>
      <c r="D98" s="65"/>
    </row>
    <row r="99" spans="1:4" ht="9" customHeight="1">
      <c r="A99" s="68"/>
      <c r="B99" s="94"/>
      <c r="C99" s="153"/>
      <c r="D99" s="65"/>
    </row>
    <row r="100" spans="1:4" ht="9" customHeight="1">
      <c r="A100" s="68"/>
      <c r="B100" s="94"/>
      <c r="C100" s="153"/>
      <c r="D100" s="65"/>
    </row>
    <row r="101" spans="1:4" ht="9" customHeight="1">
      <c r="A101" s="68"/>
      <c r="B101" s="94"/>
      <c r="C101" s="154"/>
      <c r="D101" s="65"/>
    </row>
    <row r="102" spans="1:4">
      <c r="B102" s="128"/>
    </row>
  </sheetData>
  <autoFilter ref="B6:D101">
    <sortState ref="B7:D101">
      <sortCondition ref="D6:D101"/>
    </sortState>
  </autoFilter>
  <sortState ref="B7:D111">
    <sortCondition ref="D8:D111"/>
  </sortState>
  <mergeCells count="3">
    <mergeCell ref="A1:D1"/>
    <mergeCell ref="A2:D2"/>
    <mergeCell ref="A4:D4"/>
  </mergeCells>
  <phoneticPr fontId="46" type="noConversion"/>
  <printOptions horizontalCentered="1"/>
  <pageMargins left="0.25" right="0.25" top="0" bottom="0" header="0.5" footer="0.5"/>
  <pageSetup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Individual</vt:lpstr>
      <vt:lpstr>Team</vt:lpstr>
      <vt:lpstr>Team Results</vt:lpstr>
      <vt:lpstr>Individual Results</vt:lpstr>
      <vt:lpstr>Individual!Print_Titles</vt:lpstr>
      <vt:lpstr>'Individual Results'!Print_Titles</vt:lpstr>
      <vt:lpstr>Team!Print_Titles</vt:lpstr>
    </vt:vector>
  </TitlesOfParts>
  <Company>Delphi Automotive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</dc:creator>
  <cp:lastModifiedBy>CSH</cp:lastModifiedBy>
  <cp:lastPrinted>2019-08-18T20:25:51Z</cp:lastPrinted>
  <dcterms:created xsi:type="dcterms:W3CDTF">2005-07-26T16:06:47Z</dcterms:created>
  <dcterms:modified xsi:type="dcterms:W3CDTF">2019-08-20T14:25:57Z</dcterms:modified>
</cp:coreProperties>
</file>